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8535" windowHeight="2580" activeTab="2"/>
  </bookViews>
  <sheets>
    <sheet name="Reviu RKPD" sheetId="18" r:id="rId1"/>
    <sheet name="Rumusan Program ok (2)" sheetId="14" r:id="rId2"/>
    <sheet name="Rekap Evaluasi okkk" sheetId="16" r:id="rId3"/>
    <sheet name="P.Kinerja" sheetId="17" r:id="rId4"/>
  </sheets>
  <definedNames>
    <definedName name="_xlnm.Print_Area" localSheetId="3">P.Kinerja!$B$2:$N$23</definedName>
    <definedName name="_xlnm.Print_Area" localSheetId="2">'Rekap Evaluasi okkk'!$B$2:$R$97</definedName>
    <definedName name="_xlnm.Print_Area" localSheetId="0">'Reviu RKPD'!$B$2:$O$85</definedName>
    <definedName name="_xlnm.Print_Area" localSheetId="1">'Rumusan Program ok (2)'!$B$2:$U$93</definedName>
  </definedNames>
  <calcPr calcId="144525"/>
</workbook>
</file>

<file path=xl/calcChain.xml><?xml version="1.0" encoding="utf-8"?>
<calcChain xmlns="http://schemas.openxmlformats.org/spreadsheetml/2006/main">
  <c r="N88" i="18" l="1"/>
  <c r="H10" i="18"/>
  <c r="N10" i="18"/>
  <c r="R59" i="14" l="1"/>
  <c r="R50" i="14"/>
  <c r="R42" i="14"/>
  <c r="S15" i="14"/>
  <c r="R15" i="14"/>
  <c r="N84" i="18"/>
  <c r="H84" i="18"/>
  <c r="N74" i="18"/>
  <c r="H74" i="18"/>
  <c r="N54" i="18"/>
  <c r="H54" i="18"/>
  <c r="N80" i="18"/>
  <c r="N69" i="18"/>
  <c r="N64" i="18"/>
  <c r="N42" i="18"/>
  <c r="N37" i="18"/>
  <c r="N35" i="18"/>
  <c r="J102" i="18"/>
  <c r="H80" i="18"/>
  <c r="H69" i="18"/>
  <c r="H64" i="18"/>
  <c r="H42" i="18"/>
  <c r="H37" i="18"/>
  <c r="H35" i="18"/>
  <c r="Q42" i="16"/>
  <c r="R42" i="16" s="1"/>
  <c r="O42" i="16"/>
  <c r="R41" i="16"/>
  <c r="Q41" i="16"/>
  <c r="O41" i="16"/>
  <c r="Q40" i="16"/>
  <c r="R40" i="16" s="1"/>
  <c r="O40" i="16"/>
  <c r="P96" i="16"/>
  <c r="Q93" i="16"/>
  <c r="R93" i="16" s="1"/>
  <c r="Q94" i="16"/>
  <c r="R94" i="16" s="1"/>
  <c r="Q95" i="16"/>
  <c r="R95" i="16" s="1"/>
  <c r="O95" i="16"/>
  <c r="O94" i="16"/>
  <c r="O93" i="16"/>
  <c r="Q92" i="16"/>
  <c r="R92" i="16" s="1"/>
  <c r="O92" i="16"/>
  <c r="O91" i="16"/>
  <c r="Q90" i="16"/>
  <c r="R90" i="16" s="1"/>
  <c r="Q91" i="16"/>
  <c r="R91" i="16" s="1"/>
  <c r="O90" i="16"/>
  <c r="Q89" i="16"/>
  <c r="R89" i="16" s="1"/>
  <c r="O89" i="16"/>
  <c r="O88" i="16"/>
  <c r="Q88" i="16"/>
  <c r="R88" i="16" s="1"/>
  <c r="Q87" i="16"/>
  <c r="R87" i="16" s="1"/>
  <c r="O87" i="16"/>
  <c r="Q86" i="16"/>
  <c r="R86" i="16" s="1"/>
  <c r="O86" i="16"/>
  <c r="Q82" i="16"/>
  <c r="R82" i="16" s="1"/>
  <c r="O82" i="16"/>
  <c r="Q81" i="16"/>
  <c r="R81" i="16" s="1"/>
  <c r="O81" i="16"/>
  <c r="Q78" i="16"/>
  <c r="R78" i="16" s="1"/>
  <c r="Q79" i="16"/>
  <c r="R79" i="16" s="1"/>
  <c r="Q80" i="16"/>
  <c r="R80" i="16" s="1"/>
  <c r="O78" i="16"/>
  <c r="O79" i="16"/>
  <c r="O80" i="16"/>
  <c r="Q77" i="16"/>
  <c r="R77" i="16" s="1"/>
  <c r="O77" i="16"/>
  <c r="Q76" i="16"/>
  <c r="R76" i="16" s="1"/>
  <c r="O76" i="16"/>
  <c r="Q75" i="16"/>
  <c r="R75" i="16" s="1"/>
  <c r="O75" i="16"/>
  <c r="Q73" i="16"/>
  <c r="R73" i="16" s="1"/>
  <c r="Q74" i="16"/>
  <c r="R74" i="16" s="1"/>
  <c r="O73" i="16"/>
  <c r="O74" i="16"/>
  <c r="Q72" i="16"/>
  <c r="R72" i="16" s="1"/>
  <c r="O72" i="16"/>
  <c r="Q71" i="16"/>
  <c r="R71" i="16" s="1"/>
  <c r="O71" i="16"/>
  <c r="Q67" i="16"/>
  <c r="R67" i="16" s="1"/>
  <c r="Q68" i="16"/>
  <c r="R68" i="16" s="1"/>
  <c r="Q69" i="16"/>
  <c r="R69" i="16" s="1"/>
  <c r="Q70" i="16"/>
  <c r="R70" i="16" s="1"/>
  <c r="O67" i="16"/>
  <c r="O68" i="16"/>
  <c r="O69" i="16"/>
  <c r="O70" i="16"/>
  <c r="Q66" i="16"/>
  <c r="R66" i="16" s="1"/>
  <c r="O66" i="16"/>
  <c r="Q65" i="16"/>
  <c r="R65" i="16" s="1"/>
  <c r="O65" i="16"/>
  <c r="Q61" i="16"/>
  <c r="R61" i="16" s="1"/>
  <c r="O60" i="16"/>
  <c r="O61" i="16"/>
  <c r="Q60" i="16"/>
  <c r="R60" i="16" s="1"/>
  <c r="Q59" i="16"/>
  <c r="R59" i="16" s="1"/>
  <c r="O59" i="16"/>
  <c r="R92" i="14" l="1"/>
  <c r="O58" i="16" l="1"/>
  <c r="Q58" i="16"/>
  <c r="R58" i="16" s="1"/>
  <c r="Q56" i="16" l="1"/>
  <c r="R56" i="16" s="1"/>
  <c r="Q57" i="16"/>
  <c r="R57" i="16" s="1"/>
  <c r="O56" i="16"/>
  <c r="O57" i="16"/>
  <c r="Q54" i="16"/>
  <c r="R54" i="16" s="1"/>
  <c r="Q55" i="16"/>
  <c r="R55" i="16" s="1"/>
  <c r="O54" i="16"/>
  <c r="O55" i="16"/>
  <c r="R53" i="16"/>
  <c r="Q53" i="16"/>
  <c r="O53" i="16"/>
  <c r="O49" i="16"/>
  <c r="O50" i="16"/>
  <c r="O51" i="16"/>
  <c r="O52" i="16"/>
  <c r="Q49" i="16"/>
  <c r="R49" i="16" s="1"/>
  <c r="Q50" i="16"/>
  <c r="R50" i="16" s="1"/>
  <c r="Q51" i="16"/>
  <c r="R51" i="16" s="1"/>
  <c r="Q52" i="16"/>
  <c r="R52" i="16" s="1"/>
  <c r="Q48" i="16"/>
  <c r="R48" i="16" s="1"/>
  <c r="O48" i="16"/>
  <c r="Q44" i="16"/>
  <c r="R44" i="16"/>
  <c r="O44" i="16"/>
  <c r="Q43" i="16"/>
  <c r="R43" i="16" s="1"/>
  <c r="O43" i="16"/>
  <c r="Q33" i="16"/>
  <c r="R33" i="16" s="1"/>
  <c r="O33" i="16"/>
  <c r="O34" i="16"/>
  <c r="O35" i="16"/>
  <c r="O36" i="16"/>
  <c r="O37" i="16"/>
  <c r="O38" i="16"/>
  <c r="O39" i="16"/>
  <c r="Q34" i="16"/>
  <c r="R34" i="16" s="1"/>
  <c r="Q35" i="16"/>
  <c r="R35" i="16" s="1"/>
  <c r="Q36" i="16"/>
  <c r="R36" i="16" s="1"/>
  <c r="Q37" i="16"/>
  <c r="R37" i="16" s="1"/>
  <c r="Q38" i="16"/>
  <c r="R38" i="16" s="1"/>
  <c r="Q39" i="16"/>
  <c r="R39" i="16" s="1"/>
  <c r="O29" i="16"/>
  <c r="O30" i="16"/>
  <c r="O31" i="16"/>
  <c r="O32" i="16"/>
  <c r="Q29" i="16"/>
  <c r="R29" i="16" s="1"/>
  <c r="Q30" i="16"/>
  <c r="R30" i="16" s="1"/>
  <c r="Q31" i="16"/>
  <c r="R31" i="16" s="1"/>
  <c r="Q32" i="16"/>
  <c r="R32" i="16" s="1"/>
  <c r="O27" i="16"/>
  <c r="O28" i="16"/>
  <c r="O26" i="16"/>
  <c r="Q26" i="16"/>
  <c r="R26" i="16" s="1"/>
  <c r="Q27" i="16"/>
  <c r="R27" i="16" s="1"/>
  <c r="Q28" i="16"/>
  <c r="R28" i="16" s="1"/>
  <c r="Q25" i="16"/>
  <c r="R25" i="16" s="1"/>
  <c r="O25" i="16"/>
  <c r="O21" i="16"/>
  <c r="T22" i="16" l="1"/>
  <c r="Q20" i="16"/>
  <c r="R20" i="16" s="1"/>
  <c r="Q21" i="16"/>
  <c r="R21" i="16" s="1"/>
  <c r="O20" i="16"/>
  <c r="Q19" i="16" l="1"/>
  <c r="R19" i="16" s="1"/>
  <c r="O19" i="16"/>
  <c r="Q18" i="16"/>
  <c r="R18" i="16" s="1"/>
  <c r="O18" i="16"/>
  <c r="Q17" i="16"/>
  <c r="R17" i="16" s="1"/>
  <c r="O17" i="16"/>
  <c r="Q16" i="16"/>
  <c r="R16" i="16" s="1"/>
  <c r="O16" i="16"/>
  <c r="Q13" i="16"/>
  <c r="R13" i="16" s="1"/>
  <c r="O13" i="16"/>
  <c r="Q12" i="16" l="1"/>
  <c r="R12" i="16" s="1"/>
  <c r="O12" i="16"/>
  <c r="R110" i="16"/>
  <c r="S91" i="16"/>
  <c r="S80" i="16"/>
  <c r="S74" i="16"/>
  <c r="S61" i="16"/>
  <c r="S39" i="16"/>
  <c r="R79" i="14" l="1"/>
  <c r="R72" i="14"/>
  <c r="P110" i="16" l="1"/>
  <c r="S91" i="14"/>
  <c r="S87" i="14"/>
  <c r="S63" i="14"/>
  <c r="S51" i="14"/>
  <c r="S37" i="14"/>
  <c r="S33" i="14"/>
  <c r="S90" i="14"/>
  <c r="S71" i="14"/>
  <c r="V71" i="14"/>
  <c r="AA41" i="14"/>
  <c r="Y41" i="14"/>
  <c r="S40" i="14"/>
  <c r="AA40" i="14"/>
  <c r="Y40" i="14"/>
  <c r="R40" i="14"/>
  <c r="AA37" i="14"/>
  <c r="Y37" i="14"/>
  <c r="AA36" i="14"/>
  <c r="Y36" i="14"/>
  <c r="S36" i="14"/>
  <c r="AA35" i="14"/>
  <c r="Y35" i="14"/>
  <c r="S35" i="14"/>
  <c r="AA34" i="14"/>
  <c r="Y34" i="14"/>
  <c r="S34" i="14"/>
  <c r="AA33" i="14"/>
  <c r="Y33" i="14"/>
  <c r="AA32" i="14"/>
  <c r="Y32" i="14"/>
  <c r="S32" i="14"/>
  <c r="AA31" i="14"/>
  <c r="Y31" i="14"/>
  <c r="S31" i="14"/>
  <c r="AA30" i="14"/>
  <c r="Y30" i="14"/>
  <c r="S30" i="14"/>
  <c r="AA29" i="14"/>
  <c r="Y29" i="14"/>
  <c r="AA28" i="14"/>
  <c r="Y28" i="14"/>
  <c r="AA27" i="14"/>
  <c r="Y27" i="14"/>
  <c r="S27" i="14"/>
  <c r="AA26" i="14"/>
  <c r="Y26" i="14"/>
  <c r="S26" i="14"/>
  <c r="AA25" i="14"/>
  <c r="AA24" i="14"/>
  <c r="AA20" i="14"/>
  <c r="AA19" i="14"/>
  <c r="Y15" i="14"/>
  <c r="S45" i="14"/>
  <c r="S44" i="14"/>
  <c r="S43" i="14"/>
  <c r="W110" i="14"/>
  <c r="X110" i="14" s="1"/>
  <c r="Y110" i="14" s="1"/>
  <c r="Z110" i="14" s="1"/>
  <c r="X95" i="14"/>
  <c r="U106" i="14"/>
  <c r="AA89" i="14"/>
  <c r="Y89" i="14"/>
  <c r="S89" i="14"/>
  <c r="AA88" i="14"/>
  <c r="Y88" i="14"/>
  <c r="R88" i="14"/>
  <c r="AA87" i="14"/>
  <c r="Y87" i="14"/>
  <c r="V87" i="14"/>
  <c r="AA86" i="14"/>
  <c r="Y86" i="14"/>
  <c r="S86" i="14"/>
  <c r="AA85" i="14"/>
  <c r="Y85" i="14"/>
  <c r="S85" i="14"/>
  <c r="AA81" i="14"/>
  <c r="Y81" i="14"/>
  <c r="S81" i="14"/>
  <c r="AA80" i="14"/>
  <c r="Y80" i="14"/>
  <c r="S80" i="14"/>
  <c r="AA79" i="14"/>
  <c r="Y79" i="14"/>
  <c r="AA78" i="14"/>
  <c r="Y78" i="14"/>
  <c r="S77" i="14"/>
  <c r="Y77" i="14"/>
  <c r="R77" i="14"/>
  <c r="AA76" i="14"/>
  <c r="Y76" i="14"/>
  <c r="V76" i="14"/>
  <c r="S76" i="14"/>
  <c r="AA75" i="14"/>
  <c r="Y75" i="14"/>
  <c r="S75" i="14"/>
  <c r="AA74" i="14"/>
  <c r="Y74" i="14"/>
  <c r="S74" i="14"/>
  <c r="AA72" i="14"/>
  <c r="Y72" i="14"/>
  <c r="Y71" i="14"/>
  <c r="AA70" i="14"/>
  <c r="Y70" i="14"/>
  <c r="S70" i="14"/>
  <c r="AA69" i="14"/>
  <c r="Y69" i="14"/>
  <c r="S69" i="14"/>
  <c r="AA68" i="14"/>
  <c r="Y68" i="14"/>
  <c r="S68" i="14"/>
  <c r="AA63" i="14"/>
  <c r="Y63" i="14"/>
  <c r="AA62" i="14"/>
  <c r="Y62" i="14"/>
  <c r="AA61" i="14"/>
  <c r="Y61" i="14"/>
  <c r="AA60" i="14"/>
  <c r="Y60" i="14"/>
  <c r="Y59" i="14"/>
  <c r="AA58" i="14"/>
  <c r="Y58" i="14"/>
  <c r="V58" i="14"/>
  <c r="S58" i="14"/>
  <c r="AA57" i="14"/>
  <c r="S57" i="14"/>
  <c r="AA56" i="14"/>
  <c r="AA55" i="14"/>
  <c r="AA54" i="14"/>
  <c r="AA53" i="14"/>
  <c r="AA52" i="14"/>
  <c r="AA51" i="14"/>
  <c r="S79" i="14" l="1"/>
  <c r="S61" i="14"/>
  <c r="S59" i="14" s="1"/>
  <c r="S72" i="14"/>
  <c r="S42" i="14"/>
  <c r="S50" i="14"/>
  <c r="S88" i="14"/>
  <c r="AA95" i="14"/>
  <c r="V37" i="14" l="1"/>
  <c r="R106" i="14"/>
  <c r="S92" i="14"/>
  <c r="S106" i="14" s="1"/>
  <c r="S108" i="14" l="1"/>
</calcChain>
</file>

<file path=xl/sharedStrings.xml><?xml version="1.0" encoding="utf-8"?>
<sst xmlns="http://schemas.openxmlformats.org/spreadsheetml/2006/main" count="1917" uniqueCount="423">
  <si>
    <t>Tingkat Realisasi (%)</t>
  </si>
  <si>
    <t>8 = (7/6)</t>
  </si>
  <si>
    <t>10 = (5+7+9)</t>
  </si>
  <si>
    <t>1</t>
  </si>
  <si>
    <t>2</t>
  </si>
  <si>
    <t>Penyediaan jasa komunikasi sumber daya air dan listrik</t>
  </si>
  <si>
    <t>Penyediaan bahan bacaan dan peraturan perundangan</t>
  </si>
  <si>
    <t>Rapat - rapat koordinasi dan konsultasi  luar daerah</t>
  </si>
  <si>
    <t>Koordinasi , konsolidasi dalam daerah dan peninjauan lapangan</t>
  </si>
  <si>
    <t>Pengelolaan administrasi keuangan dan perkantoran</t>
  </si>
  <si>
    <t>Pemeliharaan rutin / berkala kendaraan dinas/operasional</t>
  </si>
  <si>
    <t>Pemeliharaan rutin / berkala peralatan gedung kantor</t>
  </si>
  <si>
    <t>Pemeliharaan rutin / berkala perlengkapan kantor</t>
  </si>
  <si>
    <t>Pemeliharaan rutin / berkala  gedung kantor</t>
  </si>
  <si>
    <t>Pengadaan Pakaian Dinas beserta perlengkapannya</t>
  </si>
  <si>
    <t>Penilaian angka kredit fungsional</t>
  </si>
  <si>
    <t>Program Peningkatan Disiplin Aparatur</t>
  </si>
  <si>
    <t>Program peningkatan Kapasitas Sumber Daya Aparatur</t>
  </si>
  <si>
    <t>Diklat teknis tugas dan fungsi bagi PNS Daerah</t>
  </si>
  <si>
    <t>Penyusunan laporan bulanan, triwulan dan semester</t>
  </si>
  <si>
    <t>Penyusunan laporan keuangan akhir tahun</t>
  </si>
  <si>
    <t>Penyusunan rencana kerja SKPD</t>
  </si>
  <si>
    <t>Penyusunan RKA - SKPD</t>
  </si>
  <si>
    <t>Penyusunan DPA - SKPD</t>
  </si>
  <si>
    <t>Pelaksanaan Pengawasan Internal secara berkala</t>
  </si>
  <si>
    <t>Tindak lanjut hasil temuan pengawasan</t>
  </si>
  <si>
    <t>Pelaksanaan Pemeriksaan SD/M.I</t>
  </si>
  <si>
    <t>Pelaksanaan Pemeriksaan SMP, SMU dan SMK</t>
  </si>
  <si>
    <t>Pelaksanaan Pemeriksaan Setwan, Setda, Badan dan Dinas</t>
  </si>
  <si>
    <t>Pelaksanaan Pemeriksaan Belanja Modal / khusus</t>
  </si>
  <si>
    <t>Pelaksanaan Pemeriksaan Kasus / Pengaduan Masyarakat</t>
  </si>
  <si>
    <t>Pelaksanaan Pemeriksaan Puskesmas</t>
  </si>
  <si>
    <t>Reviu Laporan Keuangan</t>
  </si>
  <si>
    <t>Penyusunan IKK dan Penetapan Kinerja</t>
  </si>
  <si>
    <t>Kasus</t>
  </si>
  <si>
    <t>10</t>
  </si>
  <si>
    <t>Inspektorat</t>
  </si>
  <si>
    <t>SKPD</t>
  </si>
  <si>
    <t>NO</t>
  </si>
  <si>
    <t>LHP</t>
  </si>
  <si>
    <t>PKM</t>
  </si>
  <si>
    <t>Desa/Kel</t>
  </si>
  <si>
    <t>3</t>
  </si>
  <si>
    <t>4</t>
  </si>
  <si>
    <t>5</t>
  </si>
  <si>
    <t>6</t>
  </si>
  <si>
    <t>BM</t>
  </si>
  <si>
    <t>Indikator Kinerja Capaian Program/Keluaran Kegiatan</t>
  </si>
  <si>
    <t>Perkiraan Realisasi Capaian Target RPJMD Sampai Dengan Tahun Berjalan</t>
  </si>
  <si>
    <t>Unit</t>
  </si>
  <si>
    <t>7</t>
  </si>
  <si>
    <t>8</t>
  </si>
  <si>
    <t>9</t>
  </si>
  <si>
    <t>KODE</t>
  </si>
  <si>
    <t>Target Capaian Kinerja</t>
  </si>
  <si>
    <t>07</t>
  </si>
  <si>
    <t>01</t>
  </si>
  <si>
    <t>02</t>
  </si>
  <si>
    <t>12</t>
  </si>
  <si>
    <t>15</t>
  </si>
  <si>
    <t>18</t>
  </si>
  <si>
    <t>20</t>
  </si>
  <si>
    <t>21</t>
  </si>
  <si>
    <t>22</t>
  </si>
  <si>
    <t>24</t>
  </si>
  <si>
    <t>28</t>
  </si>
  <si>
    <t>31</t>
  </si>
  <si>
    <t>33</t>
  </si>
  <si>
    <t>03</t>
  </si>
  <si>
    <t>06</t>
  </si>
  <si>
    <t>05</t>
  </si>
  <si>
    <t>04</t>
  </si>
  <si>
    <t>09</t>
  </si>
  <si>
    <t>11</t>
  </si>
  <si>
    <t>13</t>
  </si>
  <si>
    <t>14</t>
  </si>
  <si>
    <t>16</t>
  </si>
  <si>
    <t>17</t>
  </si>
  <si>
    <t>1 LHR</t>
  </si>
  <si>
    <t>7 Unit</t>
  </si>
  <si>
    <t>4 Kali</t>
  </si>
  <si>
    <t>Target dan Realisasi Kinerja Program dan Kegiatan Tahun Lalu (n-1)</t>
  </si>
  <si>
    <t>23</t>
  </si>
  <si>
    <t>Kali</t>
  </si>
  <si>
    <t>12 Bulan</t>
  </si>
  <si>
    <t>a.</t>
  </si>
  <si>
    <t>Tersedianya Kebutuhan Komunikasi, Air dan Listrik</t>
  </si>
  <si>
    <t>b.</t>
  </si>
  <si>
    <t>Penyediaan komponen Instalasi listrk/penerangan bangunan kantor</t>
  </si>
  <si>
    <t>Tersedianya kebutuhan Instalasi listrik/penerangan bangunan kantor</t>
  </si>
  <si>
    <t>c.</t>
  </si>
  <si>
    <t>Tersedianya kebutuhan bahan bacaan &amp; peraturan perundang - undangan</t>
  </si>
  <si>
    <t>300exp;30bk</t>
  </si>
  <si>
    <t>d.</t>
  </si>
  <si>
    <t>Jumlah rapat - rapat koordinasi dan konsultasi ke luar daerah yang dilaksanakan</t>
  </si>
  <si>
    <t>50 Kali</t>
  </si>
  <si>
    <t>e.</t>
  </si>
  <si>
    <t>Jumlah koordinasi, konsolidasi dan peninjauan lapangan yang dilaksanakan</t>
  </si>
  <si>
    <t>f.</t>
  </si>
  <si>
    <t>Tersedianya persiapan administrasi perkantoran</t>
  </si>
  <si>
    <t>g.</t>
  </si>
  <si>
    <t>Peningkatan Hari-Hari Bersejarah</t>
  </si>
  <si>
    <t>Terlaksananya peringatan hari-hari bersejarah</t>
  </si>
  <si>
    <t>3 PHBN</t>
  </si>
  <si>
    <t>h.</t>
  </si>
  <si>
    <t>Pembinaan Mental Spiritual bagi Pegawai Inspektorat</t>
  </si>
  <si>
    <t>Terlaksananya Pembinaan Mental Spiritual pegawai Inspektorat</t>
  </si>
  <si>
    <t>2 Kali</t>
  </si>
  <si>
    <t xml:space="preserve">Pengadaan Kendaraan Dinas </t>
  </si>
  <si>
    <t>Tersedianya kendaraan operasional yang memadai</t>
  </si>
  <si>
    <t>Penyediaan Perlengkapan Gedung Kantor</t>
  </si>
  <si>
    <t>Jumlah perlengkapan kantor yang memadai</t>
  </si>
  <si>
    <t>10 Unit</t>
  </si>
  <si>
    <t>Pengadaan Peralatan Kantor</t>
  </si>
  <si>
    <t>Tersedianya Peralatan Kantor yang memadai</t>
  </si>
  <si>
    <t>12 Unit</t>
  </si>
  <si>
    <t>Pengadaan Mobiler</t>
  </si>
  <si>
    <t>Jumlah Mobileir yang memadai</t>
  </si>
  <si>
    <t>Gedung Kantor terawat</t>
  </si>
  <si>
    <t>Kendaraan dinas/operasional terawat</t>
  </si>
  <si>
    <t>32 Unit</t>
  </si>
  <si>
    <t>Peralatan Gedung kantor terawat</t>
  </si>
  <si>
    <t>20 Buah</t>
  </si>
  <si>
    <t>Perlengkapan gedung kantor terawat</t>
  </si>
  <si>
    <t>1 Unit</t>
  </si>
  <si>
    <t>Jumlah Pakaian Dinas yang dilaksanakan</t>
  </si>
  <si>
    <t>45 Psg</t>
  </si>
  <si>
    <t>Pengadaan Pakaian Khusus hari-hari tertentu</t>
  </si>
  <si>
    <t>Jumlah Pakaian Kerja Lapangan/Olahraga</t>
  </si>
  <si>
    <t>Terbitnya SK  PAK JFA dan P2UPD</t>
  </si>
  <si>
    <t>20 Kali</t>
  </si>
  <si>
    <t>Penyusunan Laporan capaian kinerja dan ikhtisar realisasi kinerja SKPD</t>
  </si>
  <si>
    <t>Terbitnya laporan capaian kinerja</t>
  </si>
  <si>
    <t>1 Buku</t>
  </si>
  <si>
    <t>Terbitnya laporan bulanan, triwulanan dan semesteran</t>
  </si>
  <si>
    <t>12 Laporan</t>
  </si>
  <si>
    <t>Terbitnya laporan keuangan akhir tahun</t>
  </si>
  <si>
    <t>Terbitnya RENJA SKPD sesuai prioritas</t>
  </si>
  <si>
    <t>Terbitnya IKK dan Penetapan Kinerja</t>
  </si>
  <si>
    <t>2 Buku</t>
  </si>
  <si>
    <t>Penyusunan Laporan Ikhtisar pengawasan</t>
  </si>
  <si>
    <t>Terbitnya Laporan Ikhtisar Pengawasan</t>
  </si>
  <si>
    <t>Terbitnya RKA SKPD</t>
  </si>
  <si>
    <t>Terbitnya DPA SKPD</t>
  </si>
  <si>
    <t>Terlaksananya gelar pengawasan internal</t>
  </si>
  <si>
    <t>Koordinasi pengawasan yang lebih komprehensif</t>
  </si>
  <si>
    <t>Terlaksananya koordinasi dengan BPK dan APIP</t>
  </si>
  <si>
    <t>Evaluasi berkala  temuan hasil pengawasan</t>
  </si>
  <si>
    <t>Terevaluasinya Temuan Hasil Pengawasan</t>
  </si>
  <si>
    <t>233 SD/MI</t>
  </si>
  <si>
    <t>50 Sklh</t>
  </si>
  <si>
    <t>Pelaksanaan Pemeriksaan  Desa / Kelurahan</t>
  </si>
  <si>
    <t>129 Desa/Kel</t>
  </si>
  <si>
    <t>Pelaksanaan Pemeriksaan Kantor, Camat  dan Perusda</t>
  </si>
  <si>
    <t>22 Obrik</t>
  </si>
  <si>
    <t>i.</t>
  </si>
  <si>
    <t>16 SKPD</t>
  </si>
  <si>
    <t>j.</t>
  </si>
  <si>
    <t>400 BM</t>
  </si>
  <si>
    <t>k.</t>
  </si>
  <si>
    <t>30 Kasus</t>
  </si>
  <si>
    <t>l.</t>
  </si>
  <si>
    <t>Ekspose dan Penyusunan LHP</t>
  </si>
  <si>
    <t>60Ex;500LHP</t>
  </si>
  <si>
    <t>m.</t>
  </si>
  <si>
    <t>n.</t>
  </si>
  <si>
    <t>o.</t>
  </si>
  <si>
    <t>Pemeriksaan Terpadu (Joint Audit)</t>
  </si>
  <si>
    <t>p.</t>
  </si>
  <si>
    <t>Evaluasi Lakip SKPD</t>
  </si>
  <si>
    <t>30 LHE</t>
  </si>
  <si>
    <t>Sosialisasi / Kampanye Pengawasan</t>
  </si>
  <si>
    <t>Pemeriksaan (Audit) Rencana Umum Pengadaan</t>
  </si>
  <si>
    <t>5 SKPD</t>
  </si>
  <si>
    <t>7 SKPD</t>
  </si>
  <si>
    <t>Pelatihan pengembangan tenaga pemeriksa dan apartur pengawasan</t>
  </si>
  <si>
    <t>15 Kali</t>
  </si>
  <si>
    <t>URUSAN/BIDANG URUSAN PEMERINTAHAN DAERAH DAN PROGRAM/KEGIATAN</t>
  </si>
  <si>
    <t>Kebutuhan Dana/Pagu Indikatif (Rp.000)</t>
  </si>
  <si>
    <t>Prakiraan Maju Rencana Tahun 2016</t>
  </si>
  <si>
    <t>Luar Daerah</t>
  </si>
  <si>
    <t>Luar Daerah Kab.Enrekang</t>
  </si>
  <si>
    <t>Dalam Daerah Kab.Enrekang</t>
  </si>
  <si>
    <t>Kab.Enrekang</t>
  </si>
  <si>
    <t>SD/MI Sekab. Enrekang</t>
  </si>
  <si>
    <t>SMP, SMU dan SMK seKab. Enrekang</t>
  </si>
  <si>
    <t>Desa/Kel SeKab. Enrekang</t>
  </si>
  <si>
    <t>SKPD Lingkup Pemda Enrekang</t>
  </si>
  <si>
    <t>Belanja Modal SKPD Lingkup Pemda Enrekang</t>
  </si>
  <si>
    <t>Dalam dan Luar Daerah</t>
  </si>
  <si>
    <t>Penyusunan Kompilasi Hasil Temuan BPK dan APIP</t>
  </si>
  <si>
    <t>35</t>
  </si>
  <si>
    <t>36</t>
  </si>
  <si>
    <t>37</t>
  </si>
  <si>
    <t>38</t>
  </si>
  <si>
    <t>39</t>
  </si>
  <si>
    <t>41</t>
  </si>
  <si>
    <t>-</t>
  </si>
  <si>
    <t>Jumlah diklat teknis, Bintek, Sosialisasi yang diikuti</t>
  </si>
  <si>
    <t xml:space="preserve">Jumlah Diklat , Sosialisasi , Bimtek khusus Pengawasan yang diikuti </t>
  </si>
  <si>
    <t>KABUPATEN ENREKANG</t>
  </si>
  <si>
    <t>PRIORITAS DAERAH</t>
  </si>
  <si>
    <t>SASARAN DAERAH</t>
  </si>
  <si>
    <t xml:space="preserve">Indikator Kinerja </t>
  </si>
  <si>
    <t>Hasil Program</t>
  </si>
  <si>
    <t>Target</t>
  </si>
  <si>
    <t>LOKASI</t>
  </si>
  <si>
    <t>Keluaran Kegiatan</t>
  </si>
  <si>
    <t>Hasil Kegiatan</t>
  </si>
  <si>
    <t>Tolok Ukur</t>
  </si>
  <si>
    <t>Pagu Indikatif (Rp.000)</t>
  </si>
  <si>
    <t>Jenis Keg</t>
  </si>
  <si>
    <t>SKPD Penanggungjawab</t>
  </si>
  <si>
    <t>(1/2/3)</t>
  </si>
  <si>
    <t>Urusan Otonomi Daerah, Pemerintahan Umum, Administrasi Keuangan Daerah, Perangkat Daerah, Kepegawaian dan Persandian</t>
  </si>
  <si>
    <t>Bidang Urusan Pemerintahan Umum</t>
  </si>
  <si>
    <t xml:space="preserve"> Program Pelayanan Administrasi Perkantoran</t>
  </si>
  <si>
    <t>Program Peningkatan Sarana dan Prasarana</t>
  </si>
  <si>
    <t>Program Peningkatan Pengembangan sistem pelaporan capaian kinerja dan keuangan</t>
  </si>
  <si>
    <t>Program Sinkronisasi perencanaan dan penganggaran SKPD</t>
  </si>
  <si>
    <t>Program Percepatan Penyelesaian Tindak Lanjut</t>
  </si>
  <si>
    <t>Program Peningkatan Sistem Pengawasan Internal dan Pengendalian Pelaksanaan Kebijakan KDH</t>
  </si>
  <si>
    <t xml:space="preserve">Program Peningkatan Profesionalisme tenaga pemeriksa dan Aparatur Pengawasan </t>
  </si>
  <si>
    <t>Kelancaran Tufoksi Organisasi</t>
  </si>
  <si>
    <t>1.Inspektorat</t>
  </si>
  <si>
    <t>Kelancaran tugas pokok bagi aparat Inspektorat</t>
  </si>
  <si>
    <t>Terciptanya kenyamanan kerja</t>
  </si>
  <si>
    <t xml:space="preserve">Terciptanya Disiplin aparatur </t>
  </si>
  <si>
    <t>Disiplin dan Kesejahteraan JFA/P2UPD meningkat</t>
  </si>
  <si>
    <t>Kualitas/Wawasan SDM Aparat Inspektorat meningkat</t>
  </si>
  <si>
    <t>Laporan Capaian Kinerja tepat waktu</t>
  </si>
  <si>
    <t>Laporan bulanan, triwulanan dan semesteran tepat waktu</t>
  </si>
  <si>
    <t>Laporan keuangan akhir tahun tepat waktu</t>
  </si>
  <si>
    <t>Pelaksanaan program/kegiatan lebih terarah</t>
  </si>
  <si>
    <t>Informasi Pengawasan lebih terarah</t>
  </si>
  <si>
    <t>Meningkatnya sistem perencanaan yang sesuai prioritas &amp; anggaran</t>
  </si>
  <si>
    <t>Meningkatnya sistem penganggaran yang sesuai kondisi keuangan daerah</t>
  </si>
  <si>
    <t>Terkendalinya penyelesaian tindak lanjut</t>
  </si>
  <si>
    <t>Rekomendasi temuan SKPD dapat dievaluasi dengan teliti dan mencegah kesalahan administrasi serta potensi kerugian Daerah/Negara</t>
  </si>
  <si>
    <t>Temuan BPK dan APIP dapat dikompilasi</t>
  </si>
  <si>
    <t>Pengawasan tidak tumpang tindih</t>
  </si>
  <si>
    <t>Berkurangnya penyalahgunaan wewenang</t>
  </si>
  <si>
    <t>Berkurangnya potensi kerugian keuangan Daerah/Negara</t>
  </si>
  <si>
    <t>Berkurangnya penyalahgunaan wewenang dan potensi kerugian daerah</t>
  </si>
  <si>
    <t>Meningkatnya kualitas LHP</t>
  </si>
  <si>
    <t>Laporan Keuangan Pemda dapat diyakini</t>
  </si>
  <si>
    <t>Meningkatnya akuntabilitas kinerja SKPD</t>
  </si>
  <si>
    <t>Meningkatnya pengetahuan/wawasan tentang Pengawasan</t>
  </si>
  <si>
    <t>Tingkat Kompetensi Aparat Pengawasan</t>
  </si>
  <si>
    <t>Level 1</t>
  </si>
  <si>
    <t>25 Jenis (Diklat , Sosialisasi , Bimtek khusus Pengawasan)</t>
  </si>
  <si>
    <t>Kualitas/Wawasan SDM Aparat Pengawasan meningkat</t>
  </si>
  <si>
    <t>20 Jenis (diklat teknis, Bintek, Sosialisasi)</t>
  </si>
  <si>
    <t>JUMLAH</t>
  </si>
  <si>
    <t>Prakiraan Maju (Rp.000)</t>
  </si>
  <si>
    <t>MISI 3</t>
  </si>
  <si>
    <t>Meningkatnya kapasitas kelembagaan birokrasi, kesejahteraan dan sumber daya aparatur (KAS) dalam pelayanan publik</t>
  </si>
  <si>
    <t xml:space="preserve">3.599.938.785  </t>
  </si>
  <si>
    <t>Urusan Perencanaan Pembangunan</t>
  </si>
  <si>
    <t>Program  perencanaan pembangunan daerah</t>
  </si>
  <si>
    <t>Perencanaan/Penganggaran efektif, efisien dan ekonomis serta terarah</t>
  </si>
  <si>
    <t>Jumlah Dokumen Perencanaan SKPD yang diterbitkan</t>
  </si>
  <si>
    <t>Persentase Cakupan Pemeriksaan Reguler</t>
  </si>
  <si>
    <t>Cakupan Pemeriksaan Audit Kinerja dan Pengujian SPIP</t>
  </si>
  <si>
    <t>Tingkat Kapabilitas APIP</t>
  </si>
  <si>
    <t>Tingkat Penyelesaian Kasus Pengaduan Masyarakat</t>
  </si>
  <si>
    <t>Jumlah SD/MI yang diperiksa</t>
  </si>
  <si>
    <t>Jumlah SMP/Mts/SMU/SMK yang diperiksa</t>
  </si>
  <si>
    <t>Jumlah Desa/Kelurahan yang diperiksa</t>
  </si>
  <si>
    <t>Jumlah Kantor, Kecamatan, Perusda dan KCD yang diperiksa</t>
  </si>
  <si>
    <t>Jumlah Sekwan. Setda, Dinas &amp; Badan yang diperiksa</t>
  </si>
  <si>
    <t>Jumlah Belanja Modal yang diperiksa</t>
  </si>
  <si>
    <t>Jumlah kasus/pengaduan masyarakat yang ditangani</t>
  </si>
  <si>
    <t>Jumlah Expose dan LHP yang dilaksanakan</t>
  </si>
  <si>
    <t>Jumlah Laporan hasil reviu laporan keuangan daerah yang diterbitkan</t>
  </si>
  <si>
    <t>Jumlah Pemeriksaan Terpadu (joint Audit) yang dilaksanakan</t>
  </si>
  <si>
    <t>Jumlah SKPD yang dievaluasi</t>
  </si>
  <si>
    <t>Jumlah sosialisasi/kampanye pengawasan yang dilaksanakan</t>
  </si>
  <si>
    <t>Jumlah SKPD yang dilakukan Audit/Pemeriksaan RUP</t>
  </si>
  <si>
    <t>Pemeriksaan/Pengujian Sistem Pengendalian Intern SKPD dan Pemeriksaan (Audit) Kinerja</t>
  </si>
  <si>
    <t>Jumlah SKPD yang dilakukan Pemeriksaan/Pengujian SPI dan Audit/Pemeriksaan Kinerja</t>
  </si>
  <si>
    <t>Jumlah Pendampingan/Pemantauan yang dilaksanakan</t>
  </si>
  <si>
    <t>Persentase Penyelesaian Tindak Lanjut</t>
  </si>
  <si>
    <t>Persentase Temuan BPK dan APIP yang terinventarisir dalam proses tindak lanjut</t>
  </si>
  <si>
    <t>Persentase Temuan Hasil Pengawasan Terinventarisasi</t>
  </si>
  <si>
    <t>Tingkat Pelayanan Administrasi Perkantoran sesuai standar dan prosedur yang ada</t>
  </si>
  <si>
    <t>Tingkat pemenuhan kebutuhan sapras dasar perkantoran (peralatan dan perlengkapan)</t>
  </si>
  <si>
    <t>Tingkat keseragaman pakaian dinas Aparatur</t>
  </si>
  <si>
    <t>Tertib Administrasi Kepegawaian Aparatur</t>
  </si>
  <si>
    <t>Tingkat Kompetensi Aparatur sesuai tugas pokok dan fungsi</t>
  </si>
  <si>
    <t>Tingkat ketersediaan pelaporan kinerja dan keuangan yang dipersyaratkan</t>
  </si>
  <si>
    <t>Jumlah Dokumen Penganggaran SKPD yang diterbitkan</t>
  </si>
  <si>
    <t>1 Kali</t>
  </si>
  <si>
    <t>6 Unit</t>
  </si>
  <si>
    <t>4 Dok</t>
  </si>
  <si>
    <t>18 Obrik</t>
  </si>
  <si>
    <t>14 SKPD</t>
  </si>
  <si>
    <t>250exp;10bk</t>
  </si>
  <si>
    <t>3 Unit</t>
  </si>
  <si>
    <t>1 Paket</t>
  </si>
  <si>
    <t>47 Psg</t>
  </si>
  <si>
    <t>1 Dok</t>
  </si>
  <si>
    <t>Penyediaan Peralatan Kebersihan dan Perlengkapan Dapur</t>
  </si>
  <si>
    <t>Jumlah peralatan kebersihan dan peralatan kantor yang memadai</t>
  </si>
  <si>
    <t>2 Dok</t>
  </si>
  <si>
    <t>Pangkat : Pembina Tk. I, IV/b</t>
  </si>
  <si>
    <t>RENCANA PROGRAM DAN KEGIATAN PRIORITAS DAERAH TAHUN 2016</t>
  </si>
  <si>
    <t>Pendampingan/Pemantauan, Assistensi dan Fasilitasi</t>
  </si>
  <si>
    <t>4 Unit</t>
  </si>
  <si>
    <t>8 SKPD</t>
  </si>
  <si>
    <t>8 skpd</t>
  </si>
  <si>
    <t>36 SKPD</t>
  </si>
  <si>
    <t>Enrekang,  3 Maret 2015</t>
  </si>
  <si>
    <t>An. INSPEKTUR</t>
  </si>
  <si>
    <t>Drs. Sukirno, M.Si</t>
  </si>
  <si>
    <t>NIP. 19640616 199203 1 014</t>
  </si>
  <si>
    <t>Target Kinerja Capaian Program/Keluaran Kegiatan (Jangka Menengah 2014-2018)</t>
  </si>
  <si>
    <t>11 = (10/4)</t>
  </si>
  <si>
    <t>Dok</t>
  </si>
  <si>
    <t>Satuan</t>
  </si>
  <si>
    <t>Penyusunan Rencana Strategis (Renstra)</t>
  </si>
  <si>
    <t>%</t>
  </si>
  <si>
    <t>Level</t>
  </si>
  <si>
    <t>SD/MI</t>
  </si>
  <si>
    <t>Sekolah</t>
  </si>
  <si>
    <t>Obrik</t>
  </si>
  <si>
    <t>LHR</t>
  </si>
  <si>
    <t>q.</t>
  </si>
  <si>
    <t>Jumlah Puskesmas yang diperiksa</t>
  </si>
  <si>
    <t>Diklat</t>
  </si>
  <si>
    <t>Bulan</t>
  </si>
  <si>
    <t>Exp</t>
  </si>
  <si>
    <t>PHBN</t>
  </si>
  <si>
    <t>Paket</t>
  </si>
  <si>
    <t>Pembangunan Kantor Inspektorat</t>
  </si>
  <si>
    <t>Tersedianya Bangunan Kantor yang repsentatif</t>
  </si>
  <si>
    <t>Pasang</t>
  </si>
  <si>
    <t>Diklat dll</t>
  </si>
  <si>
    <t>Dokumen</t>
  </si>
  <si>
    <t>Laporan</t>
  </si>
  <si>
    <t>Tabel 2.4</t>
  </si>
  <si>
    <t>SULAWESI SELATAN/KABUPATEN ENREKANG</t>
  </si>
  <si>
    <t>Dukungan Program SIPS (Support to Indonesia's Island of Integrity Program for Sulawesi)</t>
  </si>
  <si>
    <t>Terlaksananya dukungan program SIPS</t>
  </si>
  <si>
    <t>42</t>
  </si>
  <si>
    <t>r.</t>
  </si>
  <si>
    <t>40</t>
  </si>
  <si>
    <t>s.</t>
  </si>
  <si>
    <t>43</t>
  </si>
  <si>
    <t>t.</t>
  </si>
  <si>
    <t>Penilaian Mandiri Reformasi Birokrasi</t>
  </si>
  <si>
    <t>Terlaksananya Penilaian Mandiri Reformasi Birokrasi</t>
  </si>
  <si>
    <t>Sulawesi Selatan / Kabupaten Enrekang</t>
  </si>
  <si>
    <t>RANCANGAN AWAL RKPD</t>
  </si>
  <si>
    <t>HASIL ANALISIS KEBUTUHAN</t>
  </si>
  <si>
    <t>PROGRAM/KEGIATAN</t>
  </si>
  <si>
    <t>INDIKATOR KINERJA</t>
  </si>
  <si>
    <t>TARGET CAPAIAN</t>
  </si>
  <si>
    <t>Pencapaian Kinerja Pelayanan Inspektorat Kabupaten</t>
  </si>
  <si>
    <t>N0</t>
  </si>
  <si>
    <t>Indikator</t>
  </si>
  <si>
    <t>SPM / Standar Nasional</t>
  </si>
  <si>
    <t>IKK</t>
  </si>
  <si>
    <t>Target RENSTRA INSPEKTORAT</t>
  </si>
  <si>
    <t>Realisasi Capaian</t>
  </si>
  <si>
    <t>Proyeksi</t>
  </si>
  <si>
    <t>Catatan Analisis</t>
  </si>
  <si>
    <t>Jumlah Sarana dan Prasarana yang Memadai</t>
  </si>
  <si>
    <t>Cakupan Pemeriksaan Belanja Modal</t>
  </si>
  <si>
    <t>Tingkat penyelesaian kasus pengaduan masyarakat</t>
  </si>
  <si>
    <t>Peningkatan Penilaian/Predikat Kinerja</t>
  </si>
  <si>
    <t>Jumlah Sosialisasi/Kampanye Pengawasan yang dilaksanakan</t>
  </si>
  <si>
    <t>Level 2</t>
  </si>
  <si>
    <t>Level 3</t>
  </si>
  <si>
    <t>80 Unit</t>
  </si>
  <si>
    <t>Cakupan Pemeriksaan/Pengujian SPIP dan Pemeriksaan/Audit Kinerja</t>
  </si>
  <si>
    <t>1965 BM</t>
  </si>
  <si>
    <t>35 SKPD</t>
  </si>
  <si>
    <t>Cakupan Pemeriksaan Rencana Umum Pengadaan (RUP)</t>
  </si>
  <si>
    <t>22 SKPD</t>
  </si>
  <si>
    <t>B+</t>
  </si>
  <si>
    <t>40 SKPD</t>
  </si>
  <si>
    <t>Jumlah Pendampingan yang dilaksanakan</t>
  </si>
  <si>
    <t>21 Kali</t>
  </si>
  <si>
    <t>Tahun 2012 (Tahun n-3)</t>
  </si>
  <si>
    <t>Tahun 2013 (Tahun n-2)</t>
  </si>
  <si>
    <t>Tahun 2014 (Tahun n-1)</t>
  </si>
  <si>
    <t>Tahun 2015 (Tahun n)</t>
  </si>
  <si>
    <t>CC</t>
  </si>
  <si>
    <t>Level I</t>
  </si>
  <si>
    <t>60 Unit</t>
  </si>
  <si>
    <t>265 BM</t>
  </si>
  <si>
    <t>315 BM</t>
  </si>
  <si>
    <t>5 Kali</t>
  </si>
  <si>
    <t>65 Unit</t>
  </si>
  <si>
    <t>350 BM</t>
  </si>
  <si>
    <t>PAGU INDIKATIF (Rp.000)</t>
  </si>
  <si>
    <t>KEBUTUHAN DANA (Rp.000)</t>
  </si>
  <si>
    <t>CATATAN PENTING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</si>
  <si>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</si>
  <si>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</si>
  <si>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</si>
  <si>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</si>
  <si>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</si>
  <si>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</si>
  <si>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</si>
  <si>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</si>
  <si>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</si>
  <si>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Reviu Perencanaan SKPD</t>
  </si>
  <si>
    <t xml:space="preserve">Jumlah SKPD yang dilakukan Reviu Perencanaan </t>
  </si>
  <si>
    <t>41 SKPD</t>
  </si>
  <si>
    <t>10 SKPD</t>
  </si>
  <si>
    <t>Tabel 2.6</t>
  </si>
  <si>
    <t>REVIU TERHADAP RANCANGAN AWAL RKPD TAHUN 2016</t>
  </si>
  <si>
    <t>Tabel 2.5</t>
  </si>
  <si>
    <t>Tabel 3.2</t>
  </si>
  <si>
    <t>REKAPITULASI EVALUASI HASIL PELAKSANAAN RENJA DAN PENCAPAIAN RENSTRA INSPEKTORAT S/D TAHUN 2016</t>
  </si>
  <si>
    <t>Realisasi Target Kinerja Hasil Program dan Keluaran Kegiatan s/d Tahun 2014 (tahun n-2)</t>
  </si>
  <si>
    <t>Target RKPD Tahun 2015 (tahun n-1)</t>
  </si>
  <si>
    <t>Realisasi RKPD Tahun 2015 (tahun n-1)</t>
  </si>
  <si>
    <t>Target Program dan Kegiatan RKPD Tahun Berjalan 2016 (Tahun n)</t>
  </si>
  <si>
    <t>Realisasi Capaian Program dan kegiatan s/d Tahun 2016</t>
  </si>
  <si>
    <t>Tingkat capaian Realisasi Target s/d 2016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</si>
</sst>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_-;_-@_-"/>
    <numFmt numFmtId="166" formatCode="_(* #,##0_);_(* \(#,##0\);_(* &quot;-&quot;??_);_(@_)"/>
    <numFmt numFmtId="167" formatCode="0.0%"/>
  </numFmts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b/>
      <sz val="8"/>
      <name val="Century Gothic"/>
      <family val="2"/>
    </font>
    <font>
      <sz val="9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i/>
      <u/>
      <sz val="10"/>
      <name val="Arial"/>
      <family val="2"/>
    </font>
    <font>
      <sz val="11"/>
      <color rgb="FFFFFFFF"/>
      <name val="Arial Narrow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8"/>
      <color theme="0"/>
      <name val="Arial"/>
      <family val="2"/>
    </font>
    <font>
      <sz val="9"/>
      <color indexed="8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charset val="1"/>
      <scheme val="minor"/>
    </font>
    <font>
      <b/>
      <i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/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164" fontId="3" fillId="0" borderId="23" xfId="2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4" xfId="0" applyFont="1" applyBorder="1" applyAlignment="1">
      <alignment horizontal="distributed" vertical="center"/>
    </xf>
    <xf numFmtId="9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164" fontId="0" fillId="0" borderId="0" xfId="0" applyNumberFormat="1"/>
    <xf numFmtId="164" fontId="3" fillId="0" borderId="13" xfId="2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164" fontId="3" fillId="0" borderId="26" xfId="2" applyNumberFormat="1" applyFont="1" applyBorder="1" applyAlignment="1">
      <alignment horizontal="center" vertical="center"/>
    </xf>
    <xf numFmtId="164" fontId="0" fillId="0" borderId="0" xfId="2" applyNumberFormat="1" applyFont="1"/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164" fontId="3" fillId="0" borderId="30" xfId="2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/>
    </xf>
    <xf numFmtId="164" fontId="3" fillId="0" borderId="33" xfId="2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64" fontId="3" fillId="0" borderId="35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14" xfId="0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distributed"/>
    </xf>
    <xf numFmtId="0" fontId="3" fillId="0" borderId="31" xfId="0" applyFont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49" fontId="6" fillId="0" borderId="41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1" fontId="13" fillId="0" borderId="0" xfId="2" applyFont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4" fontId="9" fillId="2" borderId="35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distributed" vertical="center"/>
    </xf>
    <xf numFmtId="0" fontId="3" fillId="0" borderId="3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14" fillId="0" borderId="0" xfId="0" applyFont="1"/>
    <xf numFmtId="9" fontId="7" fillId="0" borderId="13" xfId="0" applyNumberFormat="1" applyFont="1" applyBorder="1" applyAlignment="1">
      <alignment horizontal="center" vertical="center"/>
    </xf>
    <xf numFmtId="164" fontId="7" fillId="0" borderId="13" xfId="2" applyNumberFormat="1" applyFont="1" applyBorder="1" applyAlignment="1">
      <alignment horizontal="center" vertical="center"/>
    </xf>
    <xf numFmtId="164" fontId="7" fillId="0" borderId="23" xfId="2" applyNumberFormat="1" applyFont="1" applyBorder="1" applyAlignment="1">
      <alignment horizontal="center" vertical="center"/>
    </xf>
    <xf numFmtId="164" fontId="14" fillId="0" borderId="0" xfId="0" applyNumberFormat="1" applyFont="1"/>
    <xf numFmtId="0" fontId="7" fillId="0" borderId="34" xfId="0" applyFont="1" applyBorder="1" applyAlignment="1">
      <alignment horizontal="center" vertical="center"/>
    </xf>
    <xf numFmtId="164" fontId="7" fillId="0" borderId="34" xfId="2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/>
    </xf>
    <xf numFmtId="49" fontId="5" fillId="3" borderId="40" xfId="0" applyNumberFormat="1" applyFont="1" applyFill="1" applyBorder="1" applyAlignment="1">
      <alignment horizontal="center" vertical="center"/>
    </xf>
    <xf numFmtId="164" fontId="7" fillId="3" borderId="23" xfId="2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vertical="center"/>
    </xf>
    <xf numFmtId="9" fontId="7" fillId="3" borderId="23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distributed" vertical="center"/>
    </xf>
    <xf numFmtId="0" fontId="7" fillId="3" borderId="2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center"/>
    </xf>
    <xf numFmtId="0" fontId="16" fillId="0" borderId="0" xfId="0" applyFont="1" applyAlignment="1">
      <alignment horizontal="left" vertical="top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49" fontId="6" fillId="3" borderId="40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49" fontId="5" fillId="5" borderId="40" xfId="0" applyNumberFormat="1" applyFont="1" applyFill="1" applyBorder="1" applyAlignment="1">
      <alignment horizontal="center" vertical="center"/>
    </xf>
    <xf numFmtId="164" fontId="3" fillId="0" borderId="44" xfId="2" applyNumberFormat="1" applyFont="1" applyBorder="1" applyAlignment="1">
      <alignment horizontal="center" vertical="center"/>
    </xf>
    <xf numFmtId="0" fontId="7" fillId="5" borderId="23" xfId="0" applyFont="1" applyFill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/>
    </xf>
    <xf numFmtId="164" fontId="7" fillId="0" borderId="33" xfId="2" applyNumberFormat="1" applyFont="1" applyBorder="1" applyAlignment="1">
      <alignment horizontal="center" vertical="center"/>
    </xf>
    <xf numFmtId="164" fontId="7" fillId="5" borderId="23" xfId="2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vertical="top" wrapText="1"/>
    </xf>
    <xf numFmtId="0" fontId="7" fillId="5" borderId="23" xfId="0" applyFont="1" applyFill="1" applyBorder="1" applyAlignment="1">
      <alignment horizontal="left" vertical="center"/>
    </xf>
    <xf numFmtId="9" fontId="7" fillId="5" borderId="23" xfId="0" applyNumberFormat="1" applyFont="1" applyFill="1" applyBorder="1" applyAlignment="1">
      <alignment horizontal="distributed" vertical="center"/>
    </xf>
    <xf numFmtId="164" fontId="13" fillId="0" borderId="0" xfId="0" applyNumberFormat="1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/>
    <xf numFmtId="0" fontId="0" fillId="0" borderId="33" xfId="0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6" fillId="3" borderId="23" xfId="0" applyFont="1" applyFill="1" applyBorder="1" applyAlignment="1">
      <alignment wrapText="1"/>
    </xf>
    <xf numFmtId="0" fontId="0" fillId="3" borderId="23" xfId="0" applyFill="1" applyBorder="1"/>
    <xf numFmtId="0" fontId="0" fillId="3" borderId="23" xfId="0" applyFill="1" applyBorder="1" applyAlignment="1">
      <alignment horizontal="center" vertical="center"/>
    </xf>
    <xf numFmtId="0" fontId="3" fillId="0" borderId="23" xfId="0" applyFont="1" applyBorder="1"/>
    <xf numFmtId="0" fontId="3" fillId="0" borderId="25" xfId="0" applyFont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vertical="center"/>
    </xf>
    <xf numFmtId="0" fontId="12" fillId="5" borderId="45" xfId="0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9" fontId="7" fillId="5" borderId="23" xfId="0" applyNumberFormat="1" applyFont="1" applyFill="1" applyBorder="1" applyAlignment="1">
      <alignment horizontal="center" vertical="center"/>
    </xf>
    <xf numFmtId="164" fontId="7" fillId="5" borderId="23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horizontal="distributed" vertical="center"/>
    </xf>
    <xf numFmtId="0" fontId="7" fillId="5" borderId="22" xfId="0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top" wrapText="1"/>
    </xf>
    <xf numFmtId="0" fontId="3" fillId="0" borderId="48" xfId="0" applyFont="1" applyFill="1" applyBorder="1" applyAlignment="1">
      <alignment vertical="center"/>
    </xf>
    <xf numFmtId="9" fontId="3" fillId="0" borderId="44" xfId="0" applyNumberFormat="1" applyFont="1" applyBorder="1" applyAlignment="1">
      <alignment horizontal="distributed" vertical="center"/>
    </xf>
    <xf numFmtId="0" fontId="7" fillId="0" borderId="23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top" wrapText="1"/>
    </xf>
    <xf numFmtId="0" fontId="3" fillId="0" borderId="30" xfId="0" applyFont="1" applyBorder="1" applyAlignment="1">
      <alignment vertical="center" wrapText="1"/>
    </xf>
    <xf numFmtId="9" fontId="3" fillId="0" borderId="30" xfId="0" applyNumberFormat="1" applyFont="1" applyBorder="1" applyAlignment="1">
      <alignment horizontal="distributed" vertical="center"/>
    </xf>
    <xf numFmtId="9" fontId="3" fillId="0" borderId="33" xfId="0" applyNumberFormat="1" applyFont="1" applyBorder="1" applyAlignment="1">
      <alignment horizontal="distributed" vertical="center"/>
    </xf>
    <xf numFmtId="0" fontId="12" fillId="0" borderId="26" xfId="0" applyFont="1" applyFill="1" applyBorder="1" applyAlignment="1">
      <alignment vertical="top" wrapText="1"/>
    </xf>
    <xf numFmtId="0" fontId="3" fillId="0" borderId="26" xfId="0" applyFont="1" applyBorder="1" applyAlignment="1">
      <alignment vertical="center" wrapText="1"/>
    </xf>
    <xf numFmtId="9" fontId="3" fillId="0" borderId="26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horizontal="distributed" vertical="center"/>
    </xf>
    <xf numFmtId="164" fontId="3" fillId="0" borderId="0" xfId="2" applyNumberFormat="1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top" wrapText="1"/>
    </xf>
    <xf numFmtId="0" fontId="13" fillId="4" borderId="0" xfId="0" applyFont="1" applyFill="1" applyBorder="1"/>
    <xf numFmtId="2" fontId="17" fillId="0" borderId="0" xfId="0" applyNumberFormat="1" applyFont="1" applyBorder="1"/>
    <xf numFmtId="2" fontId="18" fillId="0" borderId="0" xfId="0" applyNumberFormat="1" applyFont="1" applyBorder="1"/>
    <xf numFmtId="2" fontId="13" fillId="0" borderId="0" xfId="0" applyNumberFormat="1" applyFont="1" applyBorder="1"/>
    <xf numFmtId="0" fontId="3" fillId="4" borderId="25" xfId="0" applyFont="1" applyFill="1" applyBorder="1" applyAlignment="1">
      <alignment horizontal="left" vertical="center"/>
    </xf>
    <xf numFmtId="0" fontId="19" fillId="0" borderId="0" xfId="0" applyFont="1"/>
    <xf numFmtId="164" fontId="19" fillId="0" borderId="0" xfId="0" applyNumberFormat="1" applyFont="1"/>
    <xf numFmtId="0" fontId="7" fillId="3" borderId="2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9" fontId="14" fillId="3" borderId="23" xfId="1" applyFont="1" applyFill="1" applyBorder="1" applyAlignment="1">
      <alignment horizontal="center" vertical="center"/>
    </xf>
    <xf numFmtId="164" fontId="14" fillId="3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9" fontId="4" fillId="0" borderId="23" xfId="1" applyFont="1" applyFill="1" applyBorder="1" applyAlignment="1">
      <alignment horizontal="center" vertical="center"/>
    </xf>
    <xf numFmtId="164" fontId="3" fillId="0" borderId="23" xfId="2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65" fontId="7" fillId="3" borderId="23" xfId="2" applyNumberFormat="1" applyFont="1" applyFill="1" applyBorder="1" applyAlignment="1">
      <alignment horizontal="center" vertical="center"/>
    </xf>
    <xf numFmtId="165" fontId="14" fillId="3" borderId="23" xfId="0" applyNumberFormat="1" applyFont="1" applyFill="1" applyBorder="1" applyAlignment="1">
      <alignment horizontal="center" vertical="center"/>
    </xf>
    <xf numFmtId="10" fontId="14" fillId="3" borderId="23" xfId="1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0" borderId="23" xfId="1" applyNumberFormat="1" applyFont="1" applyBorder="1" applyAlignment="1">
      <alignment horizontal="center" vertical="center"/>
    </xf>
    <xf numFmtId="165" fontId="14" fillId="0" borderId="23" xfId="0" applyNumberFormat="1" applyFont="1" applyFill="1" applyBorder="1" applyAlignment="1">
      <alignment horizontal="center" vertical="center"/>
    </xf>
    <xf numFmtId="10" fontId="14" fillId="0" borderId="23" xfId="1" applyNumberFormat="1" applyFont="1" applyFill="1" applyBorder="1" applyAlignment="1">
      <alignment horizontal="center" vertical="center"/>
    </xf>
    <xf numFmtId="1" fontId="3" fillId="0" borderId="23" xfId="0" applyNumberFormat="1" applyFont="1" applyBorder="1" applyAlignment="1">
      <alignment horizontal="distributed" vertical="center"/>
    </xf>
    <xf numFmtId="0" fontId="21" fillId="0" borderId="23" xfId="0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1" fillId="0" borderId="23" xfId="0" applyFont="1" applyBorder="1" applyAlignment="1">
      <alignment horizontal="distributed" vertical="center"/>
    </xf>
    <xf numFmtId="9" fontId="21" fillId="0" borderId="30" xfId="0" applyNumberFormat="1" applyFont="1" applyBorder="1" applyAlignment="1">
      <alignment horizontal="distributed" vertical="center"/>
    </xf>
    <xf numFmtId="164" fontId="21" fillId="0" borderId="23" xfId="2" applyNumberFormat="1" applyFont="1" applyBorder="1" applyAlignment="1">
      <alignment horizontal="center" vertical="center"/>
    </xf>
    <xf numFmtId="165" fontId="22" fillId="0" borderId="23" xfId="0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23" fillId="0" borderId="0" xfId="0" applyFont="1"/>
    <xf numFmtId="9" fontId="7" fillId="3" borderId="23" xfId="1" applyFont="1" applyFill="1" applyBorder="1" applyAlignment="1">
      <alignment horizontal="distributed" vertical="center"/>
    </xf>
    <xf numFmtId="9" fontId="7" fillId="0" borderId="23" xfId="1" applyFont="1" applyFill="1" applyBorder="1" applyAlignment="1">
      <alignment horizontal="distributed" vertical="center"/>
    </xf>
    <xf numFmtId="0" fontId="7" fillId="3" borderId="3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 wrapText="1"/>
    </xf>
    <xf numFmtId="1" fontId="7" fillId="5" borderId="23" xfId="0" applyNumberFormat="1" applyFont="1" applyFill="1" applyBorder="1" applyAlignment="1">
      <alignment horizontal="center" vertical="center"/>
    </xf>
    <xf numFmtId="9" fontId="7" fillId="5" borderId="23" xfId="1" applyFont="1" applyFill="1" applyBorder="1" applyAlignment="1">
      <alignment horizontal="distributed" vertical="center"/>
    </xf>
    <xf numFmtId="164" fontId="14" fillId="5" borderId="23" xfId="0" applyNumberFormat="1" applyFont="1" applyFill="1" applyBorder="1" applyAlignment="1">
      <alignment horizontal="center" vertical="center"/>
    </xf>
    <xf numFmtId="9" fontId="14" fillId="5" borderId="23" xfId="1" applyNumberFormat="1" applyFont="1" applyFill="1" applyBorder="1" applyAlignment="1">
      <alignment horizontal="center" vertical="center"/>
    </xf>
    <xf numFmtId="164" fontId="14" fillId="0" borderId="23" xfId="0" applyNumberFormat="1" applyFont="1" applyFill="1" applyBorder="1" applyAlignment="1">
      <alignment horizontal="center" vertical="center"/>
    </xf>
    <xf numFmtId="9" fontId="14" fillId="0" borderId="23" xfId="1" applyNumberFormat="1" applyFont="1" applyFill="1" applyBorder="1" applyAlignment="1">
      <alignment horizontal="center" vertical="center"/>
    </xf>
    <xf numFmtId="9" fontId="3" fillId="0" borderId="23" xfId="1" applyFont="1" applyFill="1" applyBorder="1" applyAlignment="1">
      <alignment horizontal="distributed" vertical="center"/>
    </xf>
    <xf numFmtId="9" fontId="3" fillId="0" borderId="23" xfId="1" applyFont="1" applyBorder="1" applyAlignment="1">
      <alignment horizontal="center" vertical="center"/>
    </xf>
    <xf numFmtId="9" fontId="3" fillId="0" borderId="30" xfId="1" applyFont="1" applyBorder="1" applyAlignment="1">
      <alignment horizontal="center" vertical="center"/>
    </xf>
    <xf numFmtId="164" fontId="14" fillId="0" borderId="30" xfId="0" applyNumberFormat="1" applyFont="1" applyFill="1" applyBorder="1" applyAlignment="1">
      <alignment horizontal="center" vertical="center"/>
    </xf>
    <xf numFmtId="9" fontId="14" fillId="0" borderId="30" xfId="1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 wrapText="1"/>
    </xf>
    <xf numFmtId="2" fontId="7" fillId="5" borderId="23" xfId="0" applyNumberFormat="1" applyFont="1" applyFill="1" applyBorder="1" applyAlignment="1">
      <alignment horizontal="distributed" vertical="center"/>
    </xf>
    <xf numFmtId="9" fontId="7" fillId="5" borderId="23" xfId="1" applyFont="1" applyFill="1" applyBorder="1" applyAlignment="1">
      <alignment horizontal="center" vertical="center"/>
    </xf>
    <xf numFmtId="164" fontId="7" fillId="0" borderId="23" xfId="2" applyNumberFormat="1" applyFont="1" applyFill="1" applyBorder="1" applyAlignment="1">
      <alignment horizontal="center" vertical="center"/>
    </xf>
    <xf numFmtId="9" fontId="7" fillId="0" borderId="23" xfId="1" applyFont="1" applyFill="1" applyBorder="1" applyAlignment="1">
      <alignment horizontal="center" vertical="center"/>
    </xf>
    <xf numFmtId="164" fontId="7" fillId="0" borderId="30" xfId="2" applyNumberFormat="1" applyFont="1" applyFill="1" applyBorder="1" applyAlignment="1">
      <alignment horizontal="center" vertical="center"/>
    </xf>
    <xf numFmtId="9" fontId="7" fillId="0" borderId="30" xfId="1" applyFont="1" applyFill="1" applyBorder="1" applyAlignment="1">
      <alignment horizontal="center" vertical="center"/>
    </xf>
    <xf numFmtId="1" fontId="7" fillId="5" borderId="23" xfId="1" applyNumberFormat="1" applyFont="1" applyFill="1" applyBorder="1" applyAlignment="1">
      <alignment horizontal="distributed" vertical="center"/>
    </xf>
    <xf numFmtId="0" fontId="7" fillId="5" borderId="30" xfId="0" applyFont="1" applyFill="1" applyBorder="1" applyAlignment="1">
      <alignment vertical="top" wrapText="1"/>
    </xf>
    <xf numFmtId="164" fontId="3" fillId="5" borderId="23" xfId="2" applyNumberFormat="1" applyFont="1" applyFill="1" applyBorder="1" applyAlignment="1">
      <alignment horizontal="center" vertical="center"/>
    </xf>
    <xf numFmtId="9" fontId="3" fillId="5" borderId="23" xfId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top" wrapText="1"/>
    </xf>
    <xf numFmtId="9" fontId="3" fillId="0" borderId="23" xfId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distributed" vertical="center"/>
    </xf>
    <xf numFmtId="0" fontId="3" fillId="2" borderId="43" xfId="0" applyFont="1" applyFill="1" applyBorder="1" applyAlignment="1">
      <alignment horizontal="center" vertical="center"/>
    </xf>
    <xf numFmtId="164" fontId="7" fillId="2" borderId="43" xfId="2" applyNumberFormat="1" applyFont="1" applyFill="1" applyBorder="1" applyAlignment="1">
      <alignment horizontal="center" vertical="center"/>
    </xf>
    <xf numFmtId="164" fontId="3" fillId="2" borderId="43" xfId="2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 wrapText="1"/>
    </xf>
    <xf numFmtId="9" fontId="7" fillId="0" borderId="30" xfId="1" applyFont="1" applyFill="1" applyBorder="1" applyAlignment="1">
      <alignment horizontal="distributed" vertical="center"/>
    </xf>
    <xf numFmtId="165" fontId="14" fillId="0" borderId="30" xfId="0" applyNumberFormat="1" applyFont="1" applyFill="1" applyBorder="1" applyAlignment="1">
      <alignment horizontal="center" vertical="center"/>
    </xf>
    <xf numFmtId="10" fontId="14" fillId="0" borderId="30" xfId="1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9" fontId="7" fillId="0" borderId="26" xfId="1" applyFont="1" applyFill="1" applyBorder="1" applyAlignment="1">
      <alignment horizontal="distributed" vertical="center"/>
    </xf>
    <xf numFmtId="165" fontId="14" fillId="0" borderId="26" xfId="0" applyNumberFormat="1" applyFont="1" applyFill="1" applyBorder="1" applyAlignment="1">
      <alignment horizontal="center" vertical="center"/>
    </xf>
    <xf numFmtId="10" fontId="14" fillId="0" borderId="26" xfId="1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 wrapText="1"/>
    </xf>
    <xf numFmtId="9" fontId="7" fillId="0" borderId="27" xfId="1" applyFont="1" applyFill="1" applyBorder="1" applyAlignment="1">
      <alignment horizontal="distributed" vertical="center"/>
    </xf>
    <xf numFmtId="164" fontId="3" fillId="0" borderId="27" xfId="2" applyNumberFormat="1" applyFont="1" applyBorder="1" applyAlignment="1">
      <alignment horizontal="center" vertical="center"/>
    </xf>
    <xf numFmtId="165" fontId="14" fillId="0" borderId="27" xfId="0" applyNumberFormat="1" applyFont="1" applyFill="1" applyBorder="1" applyAlignment="1">
      <alignment horizontal="center" vertical="center"/>
    </xf>
    <xf numFmtId="10" fontId="14" fillId="0" borderId="27" xfId="1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top" wrapText="1"/>
    </xf>
    <xf numFmtId="0" fontId="3" fillId="0" borderId="49" xfId="0" applyFont="1" applyFill="1" applyBorder="1" applyAlignment="1">
      <alignment vertical="center" wrapText="1"/>
    </xf>
    <xf numFmtId="9" fontId="3" fillId="0" borderId="30" xfId="0" applyNumberFormat="1" applyFont="1" applyBorder="1" applyAlignment="1">
      <alignment horizontal="center" vertical="center"/>
    </xf>
    <xf numFmtId="0" fontId="7" fillId="5" borderId="23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9" fontId="3" fillId="0" borderId="26" xfId="0" applyNumberFormat="1" applyFont="1" applyBorder="1" applyAlignment="1">
      <alignment horizontal="center" vertical="center"/>
    </xf>
    <xf numFmtId="9" fontId="3" fillId="0" borderId="26" xfId="1" applyFont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9" fontId="14" fillId="0" borderId="26" xfId="1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9" fontId="3" fillId="0" borderId="27" xfId="0" applyNumberFormat="1" applyFont="1" applyBorder="1" applyAlignment="1">
      <alignment horizontal="center" vertical="center"/>
    </xf>
    <xf numFmtId="9" fontId="3" fillId="0" borderId="27" xfId="1" applyFont="1" applyBorder="1" applyAlignment="1">
      <alignment horizontal="center" vertical="center"/>
    </xf>
    <xf numFmtId="164" fontId="14" fillId="0" borderId="27" xfId="0" applyNumberFormat="1" applyFont="1" applyFill="1" applyBorder="1" applyAlignment="1">
      <alignment horizontal="center" vertical="center"/>
    </xf>
    <xf numFmtId="9" fontId="14" fillId="0" borderId="27" xfId="1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1" fontId="7" fillId="5" borderId="23" xfId="0" applyNumberFormat="1" applyFont="1" applyFill="1" applyBorder="1" applyAlignment="1">
      <alignment horizontal="distributed" vertical="center"/>
    </xf>
    <xf numFmtId="164" fontId="7" fillId="0" borderId="26" xfId="2" applyNumberFormat="1" applyFont="1" applyFill="1" applyBorder="1" applyAlignment="1">
      <alignment horizontal="center" vertical="center"/>
    </xf>
    <xf numFmtId="9" fontId="7" fillId="0" borderId="26" xfId="1" applyFont="1" applyFill="1" applyBorder="1" applyAlignment="1">
      <alignment horizontal="center" vertical="center"/>
    </xf>
    <xf numFmtId="164" fontId="7" fillId="0" borderId="27" xfId="2" applyNumberFormat="1" applyFont="1" applyFill="1" applyBorder="1" applyAlignment="1">
      <alignment horizontal="center" vertical="center"/>
    </xf>
    <xf numFmtId="9" fontId="7" fillId="0" borderId="27" xfId="1" applyFont="1" applyFill="1" applyBorder="1" applyAlignment="1">
      <alignment horizontal="center" vertical="center"/>
    </xf>
    <xf numFmtId="164" fontId="24" fillId="2" borderId="43" xfId="2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49" fontId="6" fillId="0" borderId="58" xfId="0" applyNumberFormat="1" applyFont="1" applyBorder="1" applyAlignment="1">
      <alignment horizontal="center"/>
    </xf>
    <xf numFmtId="0" fontId="6" fillId="0" borderId="3" xfId="0" applyFont="1" applyBorder="1"/>
    <xf numFmtId="0" fontId="25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/>
    </xf>
    <xf numFmtId="0" fontId="6" fillId="0" borderId="59" xfId="0" applyFont="1" applyBorder="1"/>
    <xf numFmtId="0" fontId="25" fillId="0" borderId="61" xfId="0" applyFont="1" applyBorder="1" applyAlignment="1">
      <alignment vertical="top" wrapText="1"/>
    </xf>
    <xf numFmtId="0" fontId="29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Font="1"/>
    <xf numFmtId="0" fontId="21" fillId="0" borderId="1" xfId="0" applyFont="1" applyBorder="1" applyAlignment="1">
      <alignment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9" fontId="25" fillId="0" borderId="1" xfId="0" applyNumberFormat="1" applyFont="1" applyBorder="1" applyAlignment="1">
      <alignment horizontal="center" vertical="center" wrapText="1"/>
    </xf>
    <xf numFmtId="9" fontId="3" fillId="0" borderId="1" xfId="3" applyNumberFormat="1" applyFont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/>
    </xf>
    <xf numFmtId="0" fontId="28" fillId="0" borderId="52" xfId="0" applyFont="1" applyBorder="1" applyAlignment="1">
      <alignment vertical="center" wrapText="1"/>
    </xf>
    <xf numFmtId="0" fontId="6" fillId="0" borderId="52" xfId="0" applyFont="1" applyBorder="1" applyAlignment="1">
      <alignment vertical="center"/>
    </xf>
    <xf numFmtId="9" fontId="25" fillId="0" borderId="52" xfId="0" quotePrefix="1" applyNumberFormat="1" applyFont="1" applyBorder="1" applyAlignment="1">
      <alignment horizontal="center" vertical="center" wrapText="1"/>
    </xf>
    <xf numFmtId="10" fontId="13" fillId="0" borderId="52" xfId="0" applyNumberFormat="1" applyFont="1" applyBorder="1" applyAlignment="1">
      <alignment horizontal="center" vertical="center"/>
    </xf>
    <xf numFmtId="9" fontId="13" fillId="0" borderId="52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2" borderId="43" xfId="0" applyFont="1" applyFill="1" applyBorder="1" applyAlignment="1">
      <alignment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0" xfId="0" applyFont="1" applyBorder="1" applyAlignment="1">
      <alignment horizontal="distributed" vertical="center"/>
    </xf>
    <xf numFmtId="0" fontId="21" fillId="0" borderId="30" xfId="0" applyFont="1" applyBorder="1" applyAlignment="1">
      <alignment horizontal="center" vertical="center"/>
    </xf>
    <xf numFmtId="164" fontId="21" fillId="0" borderId="30" xfId="2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distributed" vertical="center"/>
    </xf>
    <xf numFmtId="0" fontId="21" fillId="0" borderId="26" xfId="0" applyFont="1" applyBorder="1" applyAlignment="1">
      <alignment horizontal="center" vertical="center"/>
    </xf>
    <xf numFmtId="164" fontId="21" fillId="0" borderId="26" xfId="2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21" fillId="0" borderId="27" xfId="0" applyFont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0" fontId="21" fillId="0" borderId="27" xfId="0" applyFont="1" applyBorder="1" applyAlignment="1">
      <alignment horizontal="distributed" vertical="center"/>
    </xf>
    <xf numFmtId="0" fontId="21" fillId="0" borderId="27" xfId="0" applyFont="1" applyBorder="1" applyAlignment="1">
      <alignment horizontal="center" vertical="center"/>
    </xf>
    <xf numFmtId="164" fontId="21" fillId="0" borderId="27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distributed" vertical="center"/>
    </xf>
    <xf numFmtId="10" fontId="3" fillId="0" borderId="30" xfId="0" applyNumberFormat="1" applyFont="1" applyBorder="1" applyAlignment="1">
      <alignment horizontal="distributed" vertical="center"/>
    </xf>
    <xf numFmtId="167" fontId="7" fillId="0" borderId="30" xfId="1" applyNumberFormat="1" applyFont="1" applyFill="1" applyBorder="1" applyAlignment="1">
      <alignment horizontal="distributed" vertical="center"/>
    </xf>
    <xf numFmtId="10" fontId="7" fillId="3" borderId="23" xfId="1" applyNumberFormat="1" applyFont="1" applyFill="1" applyBorder="1" applyAlignment="1">
      <alignment horizontal="distributed" vertical="center"/>
    </xf>
    <xf numFmtId="10" fontId="3" fillId="0" borderId="23" xfId="1" applyNumberFormat="1" applyFont="1" applyFill="1" applyBorder="1" applyAlignment="1">
      <alignment horizontal="distributed" vertical="center"/>
    </xf>
    <xf numFmtId="1" fontId="3" fillId="0" borderId="30" xfId="0" applyNumberFormat="1" applyFont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distributed" vertical="center"/>
    </xf>
    <xf numFmtId="0" fontId="7" fillId="3" borderId="24" xfId="0" applyFont="1" applyFill="1" applyBorder="1" applyAlignment="1">
      <alignment horizontal="distributed" vertical="center"/>
    </xf>
    <xf numFmtId="0" fontId="7" fillId="5" borderId="4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2" fillId="5" borderId="35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top" wrapText="1"/>
    </xf>
    <xf numFmtId="0" fontId="12" fillId="5" borderId="23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</cellXfs>
  <cellStyles count="4">
    <cellStyle name="Comma" xfId="3" builtinId="3"/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2"/>
  <sheetViews>
    <sheetView view="pageBreakPreview" topLeftCell="A79" zoomScale="89" zoomScaleSheetLayoutView="89" workbookViewId="0">
      <selection activeCell="D89" sqref="D89"/>
    </sheetView>
  </sheetViews>
  <sheetFormatPr defaultRowHeight="15" x14ac:dyDescent="0.25"/>
  <cols>
    <col min="2" max="2" width="5.42578125" style="4" customWidth="1"/>
    <col min="3" max="3" width="4.140625" style="5" customWidth="1"/>
    <col min="4" max="4" width="35.140625" style="5" customWidth="1"/>
    <col min="5" max="5" width="10.5703125" style="5" customWidth="1"/>
    <col min="6" max="6" width="19.42578125" customWidth="1"/>
    <col min="7" max="7" width="11.28515625" customWidth="1"/>
    <col min="8" max="8" width="11.140625" style="4" customWidth="1"/>
    <col min="9" max="9" width="3.28515625" customWidth="1"/>
    <col min="10" max="10" width="35.140625" customWidth="1"/>
    <col min="11" max="11" width="11.28515625" customWidth="1"/>
    <col min="12" max="12" width="19.140625" customWidth="1"/>
    <col min="14" max="14" width="10.85546875" customWidth="1"/>
    <col min="15" max="15" width="7.140625" customWidth="1"/>
  </cols>
  <sheetData>
    <row r="2" spans="2:15" x14ac:dyDescent="0.25">
      <c r="B2" s="365" t="s">
        <v>412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2:15" x14ac:dyDescent="0.25">
      <c r="B3" s="365" t="s">
        <v>413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2:15" x14ac:dyDescent="0.25">
      <c r="B4" s="365" t="s">
        <v>341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2:15" ht="9.75" customHeight="1" thickBot="1" x14ac:dyDescent="0.35">
      <c r="B5" s="2"/>
      <c r="C5" s="3"/>
      <c r="D5" s="3"/>
      <c r="E5" s="3"/>
      <c r="F5" s="3"/>
      <c r="G5" s="3"/>
      <c r="H5" s="1"/>
    </row>
    <row r="6" spans="2:15" ht="21.75" customHeight="1" thickBot="1" x14ac:dyDescent="0.3">
      <c r="B6" s="368" t="s">
        <v>38</v>
      </c>
      <c r="C6" s="362" t="s">
        <v>353</v>
      </c>
      <c r="D6" s="363"/>
      <c r="E6" s="363"/>
      <c r="F6" s="363"/>
      <c r="G6" s="363"/>
      <c r="H6" s="364"/>
      <c r="I6" s="362" t="s">
        <v>354</v>
      </c>
      <c r="J6" s="363"/>
      <c r="K6" s="363"/>
      <c r="L6" s="363"/>
      <c r="M6" s="363"/>
      <c r="N6" s="364"/>
      <c r="O6" s="360" t="s">
        <v>398</v>
      </c>
    </row>
    <row r="7" spans="2:15" ht="45" customHeight="1" thickBot="1" x14ac:dyDescent="0.3">
      <c r="B7" s="369"/>
      <c r="C7" s="370" t="s">
        <v>355</v>
      </c>
      <c r="D7" s="371"/>
      <c r="E7" s="320" t="s">
        <v>206</v>
      </c>
      <c r="F7" s="321" t="s">
        <v>356</v>
      </c>
      <c r="G7" s="321" t="s">
        <v>357</v>
      </c>
      <c r="H7" s="321" t="s">
        <v>396</v>
      </c>
      <c r="I7" s="370" t="s">
        <v>355</v>
      </c>
      <c r="J7" s="371"/>
      <c r="K7" s="320" t="s">
        <v>206</v>
      </c>
      <c r="L7" s="321" t="s">
        <v>356</v>
      </c>
      <c r="M7" s="321" t="s">
        <v>357</v>
      </c>
      <c r="N7" s="321" t="s">
        <v>397</v>
      </c>
      <c r="O7" s="361"/>
    </row>
    <row r="8" spans="2:15" ht="15.75" thickBot="1" x14ac:dyDescent="0.3">
      <c r="B8" s="318">
        <v>1</v>
      </c>
      <c r="C8" s="353">
        <v>2</v>
      </c>
      <c r="D8" s="354"/>
      <c r="E8" s="322">
        <v>3</v>
      </c>
      <c r="F8" s="319">
        <v>4</v>
      </c>
      <c r="G8" s="319">
        <v>5</v>
      </c>
      <c r="H8" s="319">
        <v>6</v>
      </c>
      <c r="I8" s="353">
        <v>7</v>
      </c>
      <c r="J8" s="354"/>
      <c r="K8" s="322">
        <v>8</v>
      </c>
      <c r="L8" s="319">
        <v>9</v>
      </c>
      <c r="M8" s="319">
        <v>10</v>
      </c>
      <c r="N8" s="319">
        <v>11</v>
      </c>
      <c r="O8" s="319">
        <v>12</v>
      </c>
    </row>
    <row r="9" spans="2:15" ht="9.75" customHeight="1" thickTop="1" x14ac:dyDescent="0.25">
      <c r="B9" s="8"/>
      <c r="C9" s="9"/>
      <c r="D9" s="10"/>
      <c r="E9" s="10"/>
      <c r="F9" s="11"/>
      <c r="G9" s="11"/>
      <c r="H9" s="8"/>
      <c r="I9" s="9"/>
      <c r="J9" s="10"/>
      <c r="K9" s="10"/>
      <c r="L9" s="11"/>
      <c r="M9" s="11"/>
      <c r="N9" s="8"/>
      <c r="O9" s="8"/>
    </row>
    <row r="10" spans="2:15" ht="37.5" customHeight="1" x14ac:dyDescent="0.25">
      <c r="B10" s="85" t="s">
        <v>399</v>
      </c>
      <c r="C10" s="355" t="s">
        <v>221</v>
      </c>
      <c r="D10" s="356"/>
      <c r="E10" s="88" t="s">
        <v>36</v>
      </c>
      <c r="F10" s="90" t="s">
        <v>262</v>
      </c>
      <c r="G10" s="89">
        <v>1</v>
      </c>
      <c r="H10" s="87">
        <f>SUM(H14:H30)</f>
        <v>2292000</v>
      </c>
      <c r="I10" s="355" t="s">
        <v>221</v>
      </c>
      <c r="J10" s="356"/>
      <c r="K10" s="88" t="s">
        <v>36</v>
      </c>
      <c r="L10" s="90" t="s">
        <v>262</v>
      </c>
      <c r="M10" s="89">
        <v>1</v>
      </c>
      <c r="N10" s="87">
        <f>SUM(N14:N31)</f>
        <v>2362000</v>
      </c>
      <c r="O10" s="87"/>
    </row>
    <row r="11" spans="2:15" ht="32.25" customHeight="1" x14ac:dyDescent="0.25">
      <c r="B11" s="85"/>
      <c r="C11" s="94"/>
      <c r="D11" s="95"/>
      <c r="E11" s="88"/>
      <c r="F11" s="90" t="s">
        <v>263</v>
      </c>
      <c r="G11" s="89" t="s">
        <v>310</v>
      </c>
      <c r="H11" s="87"/>
      <c r="I11" s="94"/>
      <c r="J11" s="95"/>
      <c r="K11" s="88"/>
      <c r="L11" s="90" t="s">
        <v>263</v>
      </c>
      <c r="M11" s="89" t="s">
        <v>310</v>
      </c>
      <c r="N11" s="87"/>
      <c r="O11" s="87"/>
    </row>
    <row r="12" spans="2:15" ht="27" customHeight="1" x14ac:dyDescent="0.25">
      <c r="B12" s="85"/>
      <c r="C12" s="94"/>
      <c r="D12" s="95"/>
      <c r="E12" s="88"/>
      <c r="F12" s="90" t="s">
        <v>264</v>
      </c>
      <c r="G12" s="89" t="s">
        <v>249</v>
      </c>
      <c r="H12" s="87"/>
      <c r="I12" s="94"/>
      <c r="J12" s="95"/>
      <c r="K12" s="88"/>
      <c r="L12" s="90" t="s">
        <v>264</v>
      </c>
      <c r="M12" s="89" t="s">
        <v>249</v>
      </c>
      <c r="N12" s="87"/>
      <c r="O12" s="87"/>
    </row>
    <row r="13" spans="2:15" ht="34.5" customHeight="1" x14ac:dyDescent="0.25">
      <c r="B13" s="85"/>
      <c r="C13" s="94"/>
      <c r="D13" s="95"/>
      <c r="E13" s="88"/>
      <c r="F13" s="90" t="s">
        <v>265</v>
      </c>
      <c r="G13" s="89">
        <v>1</v>
      </c>
      <c r="H13" s="87"/>
      <c r="I13" s="94"/>
      <c r="J13" s="95"/>
      <c r="K13" s="88"/>
      <c r="L13" s="90" t="s">
        <v>265</v>
      </c>
      <c r="M13" s="89">
        <v>1</v>
      </c>
      <c r="N13" s="87"/>
      <c r="O13" s="87"/>
    </row>
    <row r="14" spans="2:15" ht="32.25" customHeight="1" x14ac:dyDescent="0.25">
      <c r="B14" s="15"/>
      <c r="C14" s="18" t="s">
        <v>85</v>
      </c>
      <c r="D14" s="39" t="s">
        <v>145</v>
      </c>
      <c r="E14" s="14" t="s">
        <v>180</v>
      </c>
      <c r="F14" s="16" t="s">
        <v>146</v>
      </c>
      <c r="G14" s="20">
        <v>0.8</v>
      </c>
      <c r="H14" s="17">
        <v>170000</v>
      </c>
      <c r="I14" s="18" t="s">
        <v>85</v>
      </c>
      <c r="J14" s="69" t="s">
        <v>145</v>
      </c>
      <c r="K14" s="14" t="s">
        <v>180</v>
      </c>
      <c r="L14" s="16" t="s">
        <v>146</v>
      </c>
      <c r="M14" s="20">
        <v>0.8</v>
      </c>
      <c r="N14" s="17">
        <v>170000</v>
      </c>
      <c r="O14" s="17"/>
    </row>
    <row r="15" spans="2:15" ht="21.75" customHeight="1" x14ac:dyDescent="0.25">
      <c r="B15" s="32"/>
      <c r="C15" s="52" t="s">
        <v>87</v>
      </c>
      <c r="D15" s="31" t="s">
        <v>26</v>
      </c>
      <c r="E15" s="145" t="s">
        <v>184</v>
      </c>
      <c r="F15" s="33" t="s">
        <v>266</v>
      </c>
      <c r="G15" s="32" t="s">
        <v>149</v>
      </c>
      <c r="H15" s="34">
        <v>150000</v>
      </c>
      <c r="I15" s="52" t="s">
        <v>87</v>
      </c>
      <c r="J15" s="31" t="s">
        <v>26</v>
      </c>
      <c r="K15" s="145" t="s">
        <v>184</v>
      </c>
      <c r="L15" s="33" t="s">
        <v>266</v>
      </c>
      <c r="M15" s="32" t="s">
        <v>149</v>
      </c>
      <c r="N15" s="34">
        <v>150000</v>
      </c>
      <c r="O15" s="34"/>
    </row>
    <row r="16" spans="2:15" ht="21.75" customHeight="1" x14ac:dyDescent="0.25">
      <c r="B16" s="36"/>
      <c r="C16" s="47" t="s">
        <v>90</v>
      </c>
      <c r="D16" s="35" t="s">
        <v>27</v>
      </c>
      <c r="E16" s="68" t="s">
        <v>185</v>
      </c>
      <c r="F16" s="37" t="s">
        <v>267</v>
      </c>
      <c r="G16" s="36" t="s">
        <v>150</v>
      </c>
      <c r="H16" s="38">
        <v>100000</v>
      </c>
      <c r="I16" s="47" t="s">
        <v>90</v>
      </c>
      <c r="J16" s="35" t="s">
        <v>27</v>
      </c>
      <c r="K16" s="68" t="s">
        <v>185</v>
      </c>
      <c r="L16" s="37" t="s">
        <v>267</v>
      </c>
      <c r="M16" s="36" t="s">
        <v>150</v>
      </c>
      <c r="N16" s="38">
        <v>100000</v>
      </c>
      <c r="O16" s="38"/>
    </row>
    <row r="17" spans="2:15" ht="21.75" customHeight="1" x14ac:dyDescent="0.25">
      <c r="B17" s="15"/>
      <c r="C17" s="13" t="s">
        <v>93</v>
      </c>
      <c r="D17" s="39" t="s">
        <v>151</v>
      </c>
      <c r="E17" s="49" t="s">
        <v>186</v>
      </c>
      <c r="F17" s="16" t="s">
        <v>268</v>
      </c>
      <c r="G17" s="66" t="s">
        <v>152</v>
      </c>
      <c r="H17" s="17">
        <v>165000</v>
      </c>
      <c r="I17" s="13" t="s">
        <v>93</v>
      </c>
      <c r="J17" s="39" t="s">
        <v>151</v>
      </c>
      <c r="K17" s="49" t="s">
        <v>186</v>
      </c>
      <c r="L17" s="16" t="s">
        <v>268</v>
      </c>
      <c r="M17" s="66" t="s">
        <v>152</v>
      </c>
      <c r="N17" s="17">
        <v>165000</v>
      </c>
      <c r="O17" s="17"/>
    </row>
    <row r="18" spans="2:15" ht="21.75" customHeight="1" x14ac:dyDescent="0.25">
      <c r="B18" s="15"/>
      <c r="C18" s="13" t="s">
        <v>96</v>
      </c>
      <c r="D18" s="69" t="s">
        <v>153</v>
      </c>
      <c r="E18" s="49" t="s">
        <v>187</v>
      </c>
      <c r="F18" s="16" t="s">
        <v>269</v>
      </c>
      <c r="G18" s="15" t="s">
        <v>295</v>
      </c>
      <c r="H18" s="17">
        <v>160000</v>
      </c>
      <c r="I18" s="13" t="s">
        <v>96</v>
      </c>
      <c r="J18" s="69" t="s">
        <v>153</v>
      </c>
      <c r="K18" s="49" t="s">
        <v>187</v>
      </c>
      <c r="L18" s="16" t="s">
        <v>269</v>
      </c>
      <c r="M18" s="15" t="s">
        <v>295</v>
      </c>
      <c r="N18" s="17">
        <v>160000</v>
      </c>
      <c r="O18" s="17"/>
    </row>
    <row r="19" spans="2:15" ht="21.75" customHeight="1" x14ac:dyDescent="0.25">
      <c r="B19" s="15"/>
      <c r="C19" s="13" t="s">
        <v>98</v>
      </c>
      <c r="D19" s="69" t="s">
        <v>28</v>
      </c>
      <c r="E19" s="49" t="s">
        <v>187</v>
      </c>
      <c r="F19" s="16" t="s">
        <v>270</v>
      </c>
      <c r="G19" s="15" t="s">
        <v>296</v>
      </c>
      <c r="H19" s="17">
        <v>350000</v>
      </c>
      <c r="I19" s="13" t="s">
        <v>98</v>
      </c>
      <c r="J19" s="69" t="s">
        <v>28</v>
      </c>
      <c r="K19" s="49" t="s">
        <v>187</v>
      </c>
      <c r="L19" s="16" t="s">
        <v>270</v>
      </c>
      <c r="M19" s="15" t="s">
        <v>296</v>
      </c>
      <c r="N19" s="17">
        <v>350000</v>
      </c>
      <c r="O19" s="17"/>
    </row>
    <row r="20" spans="2:15" ht="21.75" customHeight="1" x14ac:dyDescent="0.25">
      <c r="B20" s="15"/>
      <c r="C20" s="13" t="s">
        <v>100</v>
      </c>
      <c r="D20" s="39" t="s">
        <v>29</v>
      </c>
      <c r="E20" s="49" t="s">
        <v>188</v>
      </c>
      <c r="F20" s="16" t="s">
        <v>271</v>
      </c>
      <c r="G20" s="15" t="s">
        <v>158</v>
      </c>
      <c r="H20" s="17">
        <v>400000</v>
      </c>
      <c r="I20" s="13" t="s">
        <v>100</v>
      </c>
      <c r="J20" s="69" t="s">
        <v>29</v>
      </c>
      <c r="K20" s="49" t="s">
        <v>188</v>
      </c>
      <c r="L20" s="16" t="s">
        <v>271</v>
      </c>
      <c r="M20" s="15" t="s">
        <v>158</v>
      </c>
      <c r="N20" s="17">
        <v>400000</v>
      </c>
      <c r="O20" s="17"/>
    </row>
    <row r="21" spans="2:15" ht="21.75" customHeight="1" x14ac:dyDescent="0.25">
      <c r="B21" s="15"/>
      <c r="C21" s="13" t="s">
        <v>104</v>
      </c>
      <c r="D21" s="69" t="s">
        <v>30</v>
      </c>
      <c r="E21" s="14" t="s">
        <v>183</v>
      </c>
      <c r="F21" s="16" t="s">
        <v>272</v>
      </c>
      <c r="G21" s="15" t="s">
        <v>160</v>
      </c>
      <c r="H21" s="17">
        <v>170000</v>
      </c>
      <c r="I21" s="13" t="s">
        <v>104</v>
      </c>
      <c r="J21" s="69" t="s">
        <v>30</v>
      </c>
      <c r="K21" s="14" t="s">
        <v>183</v>
      </c>
      <c r="L21" s="16" t="s">
        <v>272</v>
      </c>
      <c r="M21" s="15" t="s">
        <v>160</v>
      </c>
      <c r="N21" s="17">
        <v>170000</v>
      </c>
      <c r="O21" s="17"/>
    </row>
    <row r="22" spans="2:15" ht="21.75" customHeight="1" x14ac:dyDescent="0.25">
      <c r="B22" s="15"/>
      <c r="C22" s="13" t="s">
        <v>155</v>
      </c>
      <c r="D22" s="39" t="s">
        <v>162</v>
      </c>
      <c r="E22" s="14" t="s">
        <v>36</v>
      </c>
      <c r="F22" s="16" t="s">
        <v>273</v>
      </c>
      <c r="G22" s="66" t="s">
        <v>163</v>
      </c>
      <c r="H22" s="17">
        <v>30000</v>
      </c>
      <c r="I22" s="13" t="s">
        <v>155</v>
      </c>
      <c r="J22" s="39" t="s">
        <v>162</v>
      </c>
      <c r="K22" s="14" t="s">
        <v>36</v>
      </c>
      <c r="L22" s="16" t="s">
        <v>273</v>
      </c>
      <c r="M22" s="66" t="s">
        <v>163</v>
      </c>
      <c r="N22" s="17">
        <v>30000</v>
      </c>
      <c r="O22" s="17"/>
    </row>
    <row r="23" spans="2:15" ht="21.75" customHeight="1" x14ac:dyDescent="0.25">
      <c r="B23" s="15"/>
      <c r="C23" s="13" t="s">
        <v>157</v>
      </c>
      <c r="D23" s="39" t="s">
        <v>32</v>
      </c>
      <c r="E23" s="14" t="s">
        <v>183</v>
      </c>
      <c r="F23" s="16" t="s">
        <v>274</v>
      </c>
      <c r="G23" s="15" t="s">
        <v>78</v>
      </c>
      <c r="H23" s="17">
        <v>35000</v>
      </c>
      <c r="I23" s="13" t="s">
        <v>157</v>
      </c>
      <c r="J23" s="39" t="s">
        <v>32</v>
      </c>
      <c r="K23" s="14" t="s">
        <v>183</v>
      </c>
      <c r="L23" s="16" t="s">
        <v>274</v>
      </c>
      <c r="M23" s="15" t="s">
        <v>78</v>
      </c>
      <c r="N23" s="17">
        <v>35000</v>
      </c>
      <c r="O23" s="17"/>
    </row>
    <row r="24" spans="2:15" ht="21.75" customHeight="1" x14ac:dyDescent="0.25">
      <c r="B24" s="15"/>
      <c r="C24" s="13" t="s">
        <v>159</v>
      </c>
      <c r="D24" s="39" t="s">
        <v>167</v>
      </c>
      <c r="E24" s="14" t="s">
        <v>183</v>
      </c>
      <c r="F24" s="16" t="s">
        <v>275</v>
      </c>
      <c r="G24" s="15" t="s">
        <v>107</v>
      </c>
      <c r="H24" s="17">
        <v>40000</v>
      </c>
      <c r="I24" s="13" t="s">
        <v>159</v>
      </c>
      <c r="J24" s="39" t="s">
        <v>167</v>
      </c>
      <c r="K24" s="14" t="s">
        <v>183</v>
      </c>
      <c r="L24" s="16" t="s">
        <v>275</v>
      </c>
      <c r="M24" s="15" t="s">
        <v>107</v>
      </c>
      <c r="N24" s="17">
        <v>40000</v>
      </c>
      <c r="O24" s="17"/>
    </row>
    <row r="25" spans="2:15" ht="21.75" customHeight="1" x14ac:dyDescent="0.25">
      <c r="B25" s="15"/>
      <c r="C25" s="13" t="s">
        <v>161</v>
      </c>
      <c r="D25" s="39" t="s">
        <v>169</v>
      </c>
      <c r="E25" s="14" t="s">
        <v>183</v>
      </c>
      <c r="F25" s="16" t="s">
        <v>276</v>
      </c>
      <c r="G25" s="15" t="s">
        <v>311</v>
      </c>
      <c r="H25" s="17">
        <v>70000</v>
      </c>
      <c r="I25" s="13" t="s">
        <v>161</v>
      </c>
      <c r="J25" s="39" t="s">
        <v>169</v>
      </c>
      <c r="K25" s="14" t="s">
        <v>183</v>
      </c>
      <c r="L25" s="16" t="s">
        <v>276</v>
      </c>
      <c r="M25" s="15" t="s">
        <v>311</v>
      </c>
      <c r="N25" s="17">
        <v>70000</v>
      </c>
      <c r="O25" s="17"/>
    </row>
    <row r="26" spans="2:15" ht="21.75" customHeight="1" x14ac:dyDescent="0.25">
      <c r="B26" s="15"/>
      <c r="C26" s="13" t="s">
        <v>164</v>
      </c>
      <c r="D26" s="39" t="s">
        <v>171</v>
      </c>
      <c r="E26" s="14" t="s">
        <v>183</v>
      </c>
      <c r="F26" s="16" t="s">
        <v>277</v>
      </c>
      <c r="G26" s="15" t="s">
        <v>80</v>
      </c>
      <c r="H26" s="17">
        <v>200000</v>
      </c>
      <c r="I26" s="13" t="s">
        <v>164</v>
      </c>
      <c r="J26" s="39" t="s">
        <v>171</v>
      </c>
      <c r="K26" s="14" t="s">
        <v>183</v>
      </c>
      <c r="L26" s="16" t="s">
        <v>277</v>
      </c>
      <c r="M26" s="15" t="s">
        <v>80</v>
      </c>
      <c r="N26" s="17">
        <v>200000</v>
      </c>
      <c r="O26" s="17"/>
    </row>
    <row r="27" spans="2:15" ht="21.75" customHeight="1" x14ac:dyDescent="0.25">
      <c r="B27" s="15"/>
      <c r="C27" s="13" t="s">
        <v>165</v>
      </c>
      <c r="D27" s="39" t="s">
        <v>172</v>
      </c>
      <c r="E27" s="14" t="s">
        <v>183</v>
      </c>
      <c r="F27" s="16" t="s">
        <v>278</v>
      </c>
      <c r="G27" s="15" t="s">
        <v>173</v>
      </c>
      <c r="H27" s="17">
        <v>30000</v>
      </c>
      <c r="I27" s="13" t="s">
        <v>165</v>
      </c>
      <c r="J27" s="39" t="s">
        <v>172</v>
      </c>
      <c r="K27" s="14" t="s">
        <v>183</v>
      </c>
      <c r="L27" s="16" t="s">
        <v>278</v>
      </c>
      <c r="M27" s="15" t="s">
        <v>173</v>
      </c>
      <c r="N27" s="17">
        <v>30000</v>
      </c>
      <c r="O27" s="17"/>
    </row>
    <row r="28" spans="2:15" ht="23.25" customHeight="1" x14ac:dyDescent="0.25">
      <c r="B28" s="15"/>
      <c r="C28" s="13" t="s">
        <v>166</v>
      </c>
      <c r="D28" s="69" t="s">
        <v>279</v>
      </c>
      <c r="E28" s="14" t="s">
        <v>183</v>
      </c>
      <c r="F28" s="16" t="s">
        <v>280</v>
      </c>
      <c r="G28" s="15" t="s">
        <v>309</v>
      </c>
      <c r="H28" s="17">
        <v>52000</v>
      </c>
      <c r="I28" s="13" t="s">
        <v>166</v>
      </c>
      <c r="J28" s="69" t="s">
        <v>279</v>
      </c>
      <c r="K28" s="14" t="s">
        <v>183</v>
      </c>
      <c r="L28" s="16" t="s">
        <v>280</v>
      </c>
      <c r="M28" s="15" t="s">
        <v>309</v>
      </c>
      <c r="N28" s="17">
        <v>52000</v>
      </c>
      <c r="O28" s="17"/>
    </row>
    <row r="29" spans="2:15" ht="33.75" customHeight="1" x14ac:dyDescent="0.25">
      <c r="B29" s="15"/>
      <c r="C29" s="13" t="s">
        <v>168</v>
      </c>
      <c r="D29" s="69" t="s">
        <v>307</v>
      </c>
      <c r="E29" s="14" t="s">
        <v>183</v>
      </c>
      <c r="F29" s="16" t="s">
        <v>281</v>
      </c>
      <c r="G29" s="15" t="s">
        <v>80</v>
      </c>
      <c r="H29" s="17">
        <v>120000</v>
      </c>
      <c r="I29" s="13" t="s">
        <v>168</v>
      </c>
      <c r="J29" s="69" t="s">
        <v>307</v>
      </c>
      <c r="K29" s="14" t="s">
        <v>183</v>
      </c>
      <c r="L29" s="16" t="s">
        <v>281</v>
      </c>
      <c r="M29" s="15" t="s">
        <v>80</v>
      </c>
      <c r="N29" s="17">
        <v>120000</v>
      </c>
      <c r="O29" s="17"/>
    </row>
    <row r="30" spans="2:15" ht="27.75" customHeight="1" x14ac:dyDescent="0.25">
      <c r="B30" s="15"/>
      <c r="C30" s="13" t="s">
        <v>327</v>
      </c>
      <c r="D30" s="69" t="s">
        <v>408</v>
      </c>
      <c r="E30" s="14" t="s">
        <v>183</v>
      </c>
      <c r="F30" s="16" t="s">
        <v>409</v>
      </c>
      <c r="G30" s="15" t="s">
        <v>410</v>
      </c>
      <c r="H30" s="17">
        <v>50000</v>
      </c>
      <c r="I30" s="13" t="s">
        <v>327</v>
      </c>
      <c r="J30" s="69" t="s">
        <v>408</v>
      </c>
      <c r="K30" s="14" t="s">
        <v>183</v>
      </c>
      <c r="L30" s="16" t="s">
        <v>409</v>
      </c>
      <c r="M30" s="15" t="s">
        <v>411</v>
      </c>
      <c r="N30" s="17">
        <v>50000</v>
      </c>
      <c r="O30" s="17"/>
    </row>
    <row r="31" spans="2:15" ht="23.25" customHeight="1" thickBot="1" x14ac:dyDescent="0.3">
      <c r="B31" s="32"/>
      <c r="C31" s="239"/>
      <c r="D31" s="323"/>
      <c r="E31" s="324"/>
      <c r="F31" s="33"/>
      <c r="G31" s="32"/>
      <c r="H31" s="34"/>
      <c r="I31" s="325" t="s">
        <v>345</v>
      </c>
      <c r="J31" s="326" t="s">
        <v>350</v>
      </c>
      <c r="K31" s="327" t="s">
        <v>183</v>
      </c>
      <c r="L31" s="328" t="s">
        <v>351</v>
      </c>
      <c r="M31" s="329" t="s">
        <v>411</v>
      </c>
      <c r="N31" s="330">
        <v>70000</v>
      </c>
      <c r="O31" s="34"/>
    </row>
    <row r="32" spans="2:15" ht="15" customHeight="1" x14ac:dyDescent="0.25">
      <c r="B32" s="27"/>
      <c r="C32" s="26"/>
      <c r="D32" s="149"/>
      <c r="E32" s="26"/>
      <c r="F32" s="28"/>
      <c r="G32" s="27"/>
      <c r="H32" s="29"/>
      <c r="I32" s="331"/>
      <c r="J32" s="332"/>
      <c r="K32" s="331"/>
      <c r="L32" s="333"/>
      <c r="M32" s="334"/>
      <c r="N32" s="335"/>
      <c r="O32" s="29"/>
    </row>
    <row r="33" spans="2:15" ht="23.25" customHeight="1" thickBot="1" x14ac:dyDescent="0.3">
      <c r="B33" s="249"/>
      <c r="C33" s="251"/>
      <c r="D33" s="336"/>
      <c r="E33" s="251"/>
      <c r="F33" s="252"/>
      <c r="G33" s="249"/>
      <c r="H33" s="255"/>
      <c r="I33" s="337"/>
      <c r="J33" s="338"/>
      <c r="K33" s="337"/>
      <c r="L33" s="339"/>
      <c r="M33" s="340"/>
      <c r="N33" s="341"/>
      <c r="O33" s="255"/>
    </row>
    <row r="34" spans="2:15" ht="23.25" customHeight="1" thickBot="1" x14ac:dyDescent="0.3">
      <c r="B34" s="318">
        <v>1</v>
      </c>
      <c r="C34" s="353">
        <v>2</v>
      </c>
      <c r="D34" s="354"/>
      <c r="E34" s="322">
        <v>3</v>
      </c>
      <c r="F34" s="319">
        <v>4</v>
      </c>
      <c r="G34" s="319">
        <v>5</v>
      </c>
      <c r="H34" s="319">
        <v>6</v>
      </c>
      <c r="I34" s="353">
        <v>7</v>
      </c>
      <c r="J34" s="354"/>
      <c r="K34" s="322">
        <v>8</v>
      </c>
      <c r="L34" s="319">
        <v>9</v>
      </c>
      <c r="M34" s="319">
        <v>10</v>
      </c>
      <c r="N34" s="319">
        <v>11</v>
      </c>
      <c r="O34" s="319">
        <v>12</v>
      </c>
    </row>
    <row r="35" spans="2:15" ht="60.75" customHeight="1" thickTop="1" x14ac:dyDescent="0.25">
      <c r="B35" s="85" t="s">
        <v>400</v>
      </c>
      <c r="C35" s="357" t="s">
        <v>222</v>
      </c>
      <c r="D35" s="358"/>
      <c r="E35" s="90"/>
      <c r="F35" s="90" t="s">
        <v>248</v>
      </c>
      <c r="G35" s="90" t="s">
        <v>249</v>
      </c>
      <c r="H35" s="87">
        <f>H36</f>
        <v>450000</v>
      </c>
      <c r="I35" s="357" t="s">
        <v>222</v>
      </c>
      <c r="J35" s="358"/>
      <c r="K35" s="90"/>
      <c r="L35" s="90" t="s">
        <v>248</v>
      </c>
      <c r="M35" s="90" t="s">
        <v>249</v>
      </c>
      <c r="N35" s="87">
        <f>N36</f>
        <v>450000</v>
      </c>
      <c r="O35" s="87"/>
    </row>
    <row r="36" spans="2:15" ht="42.75" customHeight="1" x14ac:dyDescent="0.25">
      <c r="B36" s="15"/>
      <c r="C36" s="13" t="s">
        <v>85</v>
      </c>
      <c r="D36" s="19" t="s">
        <v>175</v>
      </c>
      <c r="E36" s="16" t="s">
        <v>189</v>
      </c>
      <c r="F36" s="16" t="s">
        <v>199</v>
      </c>
      <c r="G36" s="66" t="s">
        <v>250</v>
      </c>
      <c r="H36" s="17">
        <v>450000</v>
      </c>
      <c r="I36" s="13" t="s">
        <v>85</v>
      </c>
      <c r="J36" s="19" t="s">
        <v>175</v>
      </c>
      <c r="K36" s="16" t="s">
        <v>189</v>
      </c>
      <c r="L36" s="16" t="s">
        <v>199</v>
      </c>
      <c r="M36" s="66" t="s">
        <v>250</v>
      </c>
      <c r="N36" s="17">
        <v>450000</v>
      </c>
      <c r="O36" s="17"/>
    </row>
    <row r="37" spans="2:15" ht="39.75" customHeight="1" x14ac:dyDescent="0.25">
      <c r="B37" s="85" t="s">
        <v>401</v>
      </c>
      <c r="C37" s="355" t="s">
        <v>220</v>
      </c>
      <c r="D37" s="356"/>
      <c r="E37" s="126" t="s">
        <v>36</v>
      </c>
      <c r="F37" s="205" t="s">
        <v>282</v>
      </c>
      <c r="G37" s="89">
        <v>0.6</v>
      </c>
      <c r="H37" s="87">
        <f>SUM(H38:H41)</f>
        <v>148000</v>
      </c>
      <c r="I37" s="355" t="s">
        <v>220</v>
      </c>
      <c r="J37" s="356"/>
      <c r="K37" s="126" t="s">
        <v>36</v>
      </c>
      <c r="L37" s="205" t="s">
        <v>282</v>
      </c>
      <c r="M37" s="89">
        <v>0.6</v>
      </c>
      <c r="N37" s="87">
        <f>SUM(N38:N41)</f>
        <v>148000</v>
      </c>
      <c r="O37" s="87"/>
    </row>
    <row r="38" spans="2:15" ht="21.75" customHeight="1" x14ac:dyDescent="0.25">
      <c r="B38" s="15"/>
      <c r="C38" s="13" t="s">
        <v>85</v>
      </c>
      <c r="D38" s="39" t="s">
        <v>24</v>
      </c>
      <c r="E38" s="14" t="s">
        <v>36</v>
      </c>
      <c r="F38" s="16" t="s">
        <v>144</v>
      </c>
      <c r="G38" s="15" t="s">
        <v>292</v>
      </c>
      <c r="H38" s="17">
        <v>27000</v>
      </c>
      <c r="I38" s="13" t="s">
        <v>85</v>
      </c>
      <c r="J38" s="39" t="s">
        <v>24</v>
      </c>
      <c r="K38" s="14" t="s">
        <v>36</v>
      </c>
      <c r="L38" s="16" t="s">
        <v>144</v>
      </c>
      <c r="M38" s="15" t="s">
        <v>292</v>
      </c>
      <c r="N38" s="17">
        <v>27000</v>
      </c>
      <c r="O38" s="17"/>
    </row>
    <row r="39" spans="2:15" ht="21.75" customHeight="1" x14ac:dyDescent="0.25">
      <c r="B39" s="15"/>
      <c r="C39" s="18" t="s">
        <v>87</v>
      </c>
      <c r="D39" s="39" t="s">
        <v>25</v>
      </c>
      <c r="E39" s="14" t="s">
        <v>36</v>
      </c>
      <c r="F39" s="16" t="s">
        <v>283</v>
      </c>
      <c r="G39" s="20">
        <v>1</v>
      </c>
      <c r="H39" s="17">
        <v>6000</v>
      </c>
      <c r="I39" s="18" t="s">
        <v>87</v>
      </c>
      <c r="J39" s="39" t="s">
        <v>25</v>
      </c>
      <c r="K39" s="14" t="s">
        <v>36</v>
      </c>
      <c r="L39" s="16" t="s">
        <v>283</v>
      </c>
      <c r="M39" s="20">
        <v>1</v>
      </c>
      <c r="N39" s="17">
        <v>6000</v>
      </c>
      <c r="O39" s="17"/>
    </row>
    <row r="40" spans="2:15" ht="21.75" customHeight="1" x14ac:dyDescent="0.25">
      <c r="B40" s="15"/>
      <c r="C40" s="13" t="s">
        <v>90</v>
      </c>
      <c r="D40" s="69" t="s">
        <v>190</v>
      </c>
      <c r="E40" s="14" t="s">
        <v>36</v>
      </c>
      <c r="F40" s="16" t="s">
        <v>284</v>
      </c>
      <c r="G40" s="20">
        <v>1</v>
      </c>
      <c r="H40" s="17">
        <v>5000</v>
      </c>
      <c r="I40" s="13" t="s">
        <v>90</v>
      </c>
      <c r="J40" s="69" t="s">
        <v>190</v>
      </c>
      <c r="K40" s="14" t="s">
        <v>36</v>
      </c>
      <c r="L40" s="16" t="s">
        <v>284</v>
      </c>
      <c r="M40" s="20">
        <v>1</v>
      </c>
      <c r="N40" s="17">
        <v>5000</v>
      </c>
      <c r="O40" s="17"/>
    </row>
    <row r="41" spans="2:15" ht="21.75" customHeight="1" x14ac:dyDescent="0.25">
      <c r="B41" s="15"/>
      <c r="C41" s="18" t="s">
        <v>93</v>
      </c>
      <c r="D41" s="39" t="s">
        <v>147</v>
      </c>
      <c r="E41" s="14" t="s">
        <v>36</v>
      </c>
      <c r="F41" s="33" t="s">
        <v>148</v>
      </c>
      <c r="G41" s="20">
        <v>0.5</v>
      </c>
      <c r="H41" s="17">
        <v>110000</v>
      </c>
      <c r="I41" s="18" t="s">
        <v>93</v>
      </c>
      <c r="J41" s="39" t="s">
        <v>147</v>
      </c>
      <c r="K41" s="14" t="s">
        <v>36</v>
      </c>
      <c r="L41" s="33" t="s">
        <v>148</v>
      </c>
      <c r="M41" s="20">
        <v>0.5</v>
      </c>
      <c r="N41" s="17">
        <v>110000</v>
      </c>
      <c r="O41" s="17"/>
    </row>
    <row r="42" spans="2:15" s="71" customFormat="1" ht="57" customHeight="1" x14ac:dyDescent="0.25">
      <c r="B42" s="101" t="s">
        <v>402</v>
      </c>
      <c r="C42" s="127" t="s">
        <v>216</v>
      </c>
      <c r="D42" s="128"/>
      <c r="E42" s="104" t="s">
        <v>36</v>
      </c>
      <c r="F42" s="258" t="s">
        <v>285</v>
      </c>
      <c r="G42" s="130">
        <v>0.9</v>
      </c>
      <c r="H42" s="131">
        <f>SUM(H43:H50)</f>
        <v>887200</v>
      </c>
      <c r="I42" s="127" t="s">
        <v>216</v>
      </c>
      <c r="J42" s="128"/>
      <c r="K42" s="104" t="s">
        <v>36</v>
      </c>
      <c r="L42" s="258" t="s">
        <v>285</v>
      </c>
      <c r="M42" s="130">
        <v>0.9</v>
      </c>
      <c r="N42" s="131">
        <f>SUM(N43:N50)</f>
        <v>887200</v>
      </c>
      <c r="O42" s="131"/>
    </row>
    <row r="43" spans="2:15" ht="36" customHeight="1" x14ac:dyDescent="0.25">
      <c r="B43" s="15"/>
      <c r="C43" s="13" t="s">
        <v>85</v>
      </c>
      <c r="D43" s="84" t="s">
        <v>5</v>
      </c>
      <c r="E43" s="14" t="s">
        <v>36</v>
      </c>
      <c r="F43" s="16" t="s">
        <v>86</v>
      </c>
      <c r="G43" s="15" t="s">
        <v>84</v>
      </c>
      <c r="H43" s="17">
        <v>50000</v>
      </c>
      <c r="I43" s="13" t="s">
        <v>85</v>
      </c>
      <c r="J43" s="84" t="s">
        <v>5</v>
      </c>
      <c r="K43" s="14" t="s">
        <v>36</v>
      </c>
      <c r="L43" s="16" t="s">
        <v>86</v>
      </c>
      <c r="M43" s="15" t="s">
        <v>84</v>
      </c>
      <c r="N43" s="17">
        <v>50000</v>
      </c>
      <c r="O43" s="17"/>
    </row>
    <row r="44" spans="2:15" ht="35.25" customHeight="1" x14ac:dyDescent="0.25">
      <c r="B44" s="15"/>
      <c r="C44" s="18" t="s">
        <v>87</v>
      </c>
      <c r="D44" s="21" t="s">
        <v>88</v>
      </c>
      <c r="E44" s="14" t="s">
        <v>36</v>
      </c>
      <c r="F44" s="16" t="s">
        <v>89</v>
      </c>
      <c r="G44" s="15" t="s">
        <v>84</v>
      </c>
      <c r="H44" s="17">
        <v>5000</v>
      </c>
      <c r="I44" s="18" t="s">
        <v>87</v>
      </c>
      <c r="J44" s="21" t="s">
        <v>88</v>
      </c>
      <c r="K44" s="14" t="s">
        <v>36</v>
      </c>
      <c r="L44" s="16" t="s">
        <v>89</v>
      </c>
      <c r="M44" s="15" t="s">
        <v>84</v>
      </c>
      <c r="N44" s="17">
        <v>5000</v>
      </c>
      <c r="O44" s="17"/>
    </row>
    <row r="45" spans="2:15" ht="39" customHeight="1" x14ac:dyDescent="0.25">
      <c r="B45" s="15"/>
      <c r="C45" s="18" t="s">
        <v>90</v>
      </c>
      <c r="D45" s="84" t="s">
        <v>6</v>
      </c>
      <c r="E45" s="14" t="s">
        <v>36</v>
      </c>
      <c r="F45" s="16" t="s">
        <v>91</v>
      </c>
      <c r="G45" s="66" t="s">
        <v>297</v>
      </c>
      <c r="H45" s="17">
        <v>29000</v>
      </c>
      <c r="I45" s="18" t="s">
        <v>90</v>
      </c>
      <c r="J45" s="84" t="s">
        <v>6</v>
      </c>
      <c r="K45" s="14" t="s">
        <v>36</v>
      </c>
      <c r="L45" s="16" t="s">
        <v>91</v>
      </c>
      <c r="M45" s="66" t="s">
        <v>297</v>
      </c>
      <c r="N45" s="17">
        <v>29000</v>
      </c>
      <c r="O45" s="17"/>
    </row>
    <row r="46" spans="2:15" ht="45.75" customHeight="1" x14ac:dyDescent="0.25">
      <c r="B46" s="15"/>
      <c r="C46" s="18" t="s">
        <v>93</v>
      </c>
      <c r="D46" s="56" t="s">
        <v>7</v>
      </c>
      <c r="E46" s="49" t="s">
        <v>181</v>
      </c>
      <c r="F46" s="16" t="s">
        <v>94</v>
      </c>
      <c r="G46" s="15" t="s">
        <v>95</v>
      </c>
      <c r="H46" s="17">
        <v>350000</v>
      </c>
      <c r="I46" s="18" t="s">
        <v>93</v>
      </c>
      <c r="J46" s="56" t="s">
        <v>7</v>
      </c>
      <c r="K46" s="49" t="s">
        <v>181</v>
      </c>
      <c r="L46" s="16" t="s">
        <v>94</v>
      </c>
      <c r="M46" s="15" t="s">
        <v>95</v>
      </c>
      <c r="N46" s="17">
        <v>350000</v>
      </c>
      <c r="O46" s="17"/>
    </row>
    <row r="47" spans="2:15" ht="45" customHeight="1" x14ac:dyDescent="0.25">
      <c r="B47" s="15"/>
      <c r="C47" s="18" t="s">
        <v>96</v>
      </c>
      <c r="D47" s="21" t="s">
        <v>8</v>
      </c>
      <c r="E47" s="49" t="s">
        <v>182</v>
      </c>
      <c r="F47" s="16" t="s">
        <v>97</v>
      </c>
      <c r="G47" s="15" t="s">
        <v>95</v>
      </c>
      <c r="H47" s="17">
        <v>80000</v>
      </c>
      <c r="I47" s="18" t="s">
        <v>96</v>
      </c>
      <c r="J47" s="21" t="s">
        <v>8</v>
      </c>
      <c r="K47" s="49" t="s">
        <v>182</v>
      </c>
      <c r="L47" s="16" t="s">
        <v>97</v>
      </c>
      <c r="M47" s="15" t="s">
        <v>95</v>
      </c>
      <c r="N47" s="17">
        <v>80000</v>
      </c>
      <c r="O47" s="17"/>
    </row>
    <row r="48" spans="2:15" ht="35.25" customHeight="1" x14ac:dyDescent="0.25">
      <c r="B48" s="15"/>
      <c r="C48" s="18" t="s">
        <v>98</v>
      </c>
      <c r="D48" s="56" t="s">
        <v>9</v>
      </c>
      <c r="E48" s="14" t="s">
        <v>36</v>
      </c>
      <c r="F48" s="16" t="s">
        <v>99</v>
      </c>
      <c r="G48" s="20">
        <v>1</v>
      </c>
      <c r="H48" s="17">
        <v>366000</v>
      </c>
      <c r="I48" s="18" t="s">
        <v>98</v>
      </c>
      <c r="J48" s="56" t="s">
        <v>9</v>
      </c>
      <c r="K48" s="14" t="s">
        <v>36</v>
      </c>
      <c r="L48" s="16" t="s">
        <v>99</v>
      </c>
      <c r="M48" s="20">
        <v>1</v>
      </c>
      <c r="N48" s="17">
        <v>366000</v>
      </c>
      <c r="O48" s="17"/>
    </row>
    <row r="49" spans="2:15" ht="38.25" customHeight="1" x14ac:dyDescent="0.25">
      <c r="B49" s="15"/>
      <c r="C49" s="18" t="s">
        <v>100</v>
      </c>
      <c r="D49" s="21" t="s">
        <v>101</v>
      </c>
      <c r="E49" s="14" t="s">
        <v>183</v>
      </c>
      <c r="F49" s="16" t="s">
        <v>102</v>
      </c>
      <c r="G49" s="15" t="s">
        <v>103</v>
      </c>
      <c r="H49" s="17">
        <v>3600</v>
      </c>
      <c r="I49" s="18" t="s">
        <v>100</v>
      </c>
      <c r="J49" s="21" t="s">
        <v>101</v>
      </c>
      <c r="K49" s="14" t="s">
        <v>183</v>
      </c>
      <c r="L49" s="16" t="s">
        <v>102</v>
      </c>
      <c r="M49" s="15" t="s">
        <v>103</v>
      </c>
      <c r="N49" s="17">
        <v>3600</v>
      </c>
      <c r="O49" s="17"/>
    </row>
    <row r="50" spans="2:15" ht="36" customHeight="1" thickBot="1" x14ac:dyDescent="0.3">
      <c r="B50" s="32"/>
      <c r="C50" s="52" t="s">
        <v>104</v>
      </c>
      <c r="D50" s="259" t="s">
        <v>105</v>
      </c>
      <c r="E50" s="324" t="s">
        <v>183</v>
      </c>
      <c r="F50" s="33" t="s">
        <v>106</v>
      </c>
      <c r="G50" s="260" t="s">
        <v>107</v>
      </c>
      <c r="H50" s="34">
        <v>3600</v>
      </c>
      <c r="I50" s="52" t="s">
        <v>104</v>
      </c>
      <c r="J50" s="259" t="s">
        <v>105</v>
      </c>
      <c r="K50" s="324" t="s">
        <v>183</v>
      </c>
      <c r="L50" s="33" t="s">
        <v>106</v>
      </c>
      <c r="M50" s="260" t="s">
        <v>107</v>
      </c>
      <c r="N50" s="34">
        <v>3600</v>
      </c>
      <c r="O50" s="34"/>
    </row>
    <row r="51" spans="2:15" ht="24.75" customHeight="1" x14ac:dyDescent="0.25">
      <c r="B51" s="27"/>
      <c r="C51" s="25"/>
      <c r="D51" s="263"/>
      <c r="E51" s="26"/>
      <c r="F51" s="28"/>
      <c r="G51" s="264"/>
      <c r="H51" s="29"/>
      <c r="I51" s="25"/>
      <c r="J51" s="263"/>
      <c r="K51" s="26"/>
      <c r="L51" s="28"/>
      <c r="M51" s="264"/>
      <c r="N51" s="29"/>
      <c r="O51" s="29"/>
    </row>
    <row r="52" spans="2:15" ht="18" customHeight="1" thickBot="1" x14ac:dyDescent="0.3">
      <c r="B52" s="249"/>
      <c r="C52" s="268"/>
      <c r="D52" s="269"/>
      <c r="E52" s="251"/>
      <c r="F52" s="252"/>
      <c r="G52" s="270"/>
      <c r="H52" s="255"/>
      <c r="I52" s="268"/>
      <c r="J52" s="269"/>
      <c r="K52" s="251"/>
      <c r="L52" s="252"/>
      <c r="M52" s="270"/>
      <c r="N52" s="255"/>
      <c r="O52" s="255"/>
    </row>
    <row r="53" spans="2:15" ht="36" customHeight="1" thickBot="1" x14ac:dyDescent="0.3">
      <c r="B53" s="318">
        <v>1</v>
      </c>
      <c r="C53" s="353">
        <v>2</v>
      </c>
      <c r="D53" s="354"/>
      <c r="E53" s="322">
        <v>3</v>
      </c>
      <c r="F53" s="319">
        <v>4</v>
      </c>
      <c r="G53" s="319">
        <v>5</v>
      </c>
      <c r="H53" s="319">
        <v>6</v>
      </c>
      <c r="I53" s="353">
        <v>7</v>
      </c>
      <c r="J53" s="354"/>
      <c r="K53" s="322">
        <v>8</v>
      </c>
      <c r="L53" s="319">
        <v>9</v>
      </c>
      <c r="M53" s="319">
        <v>10</v>
      </c>
      <c r="N53" s="319">
        <v>11</v>
      </c>
      <c r="O53" s="319">
        <v>12</v>
      </c>
    </row>
    <row r="54" spans="2:15" s="71" customFormat="1" ht="61.5" customHeight="1" thickTop="1" x14ac:dyDescent="0.25">
      <c r="B54" s="101" t="s">
        <v>403</v>
      </c>
      <c r="C54" s="127" t="s">
        <v>217</v>
      </c>
      <c r="D54" s="127"/>
      <c r="E54" s="109" t="s">
        <v>36</v>
      </c>
      <c r="F54" s="258" t="s">
        <v>286</v>
      </c>
      <c r="G54" s="130">
        <v>0.9</v>
      </c>
      <c r="H54" s="107">
        <f>SUM(H55:H63)</f>
        <v>450000</v>
      </c>
      <c r="I54" s="127" t="s">
        <v>217</v>
      </c>
      <c r="J54" s="127"/>
      <c r="K54" s="109" t="s">
        <v>36</v>
      </c>
      <c r="L54" s="258" t="s">
        <v>286</v>
      </c>
      <c r="M54" s="130">
        <v>0.9</v>
      </c>
      <c r="N54" s="107">
        <f>SUM(N55:N63)</f>
        <v>450000</v>
      </c>
      <c r="O54" s="107"/>
    </row>
    <row r="55" spans="2:15" ht="33.75" x14ac:dyDescent="0.25">
      <c r="B55" s="15"/>
      <c r="C55" s="13" t="s">
        <v>85</v>
      </c>
      <c r="D55" s="57" t="s">
        <v>108</v>
      </c>
      <c r="E55" s="14" t="s">
        <v>36</v>
      </c>
      <c r="F55" s="16" t="s">
        <v>109</v>
      </c>
      <c r="G55" s="15" t="s">
        <v>308</v>
      </c>
      <c r="H55" s="17">
        <v>118000</v>
      </c>
      <c r="I55" s="13" t="s">
        <v>85</v>
      </c>
      <c r="J55" s="57" t="s">
        <v>108</v>
      </c>
      <c r="K55" s="14" t="s">
        <v>36</v>
      </c>
      <c r="L55" s="16" t="s">
        <v>109</v>
      </c>
      <c r="M55" s="15" t="s">
        <v>308</v>
      </c>
      <c r="N55" s="17">
        <v>118000</v>
      </c>
      <c r="O55" s="17"/>
    </row>
    <row r="56" spans="2:15" ht="31.5" customHeight="1" x14ac:dyDescent="0.25">
      <c r="B56" s="15"/>
      <c r="C56" s="18" t="s">
        <v>87</v>
      </c>
      <c r="D56" s="56" t="s">
        <v>110</v>
      </c>
      <c r="E56" s="14" t="s">
        <v>36</v>
      </c>
      <c r="F56" s="16" t="s">
        <v>111</v>
      </c>
      <c r="G56" s="15" t="s">
        <v>298</v>
      </c>
      <c r="H56" s="17">
        <v>35000</v>
      </c>
      <c r="I56" s="18" t="s">
        <v>87</v>
      </c>
      <c r="J56" s="56" t="s">
        <v>110</v>
      </c>
      <c r="K56" s="14" t="s">
        <v>36</v>
      </c>
      <c r="L56" s="16" t="s">
        <v>111</v>
      </c>
      <c r="M56" s="15" t="s">
        <v>298</v>
      </c>
      <c r="N56" s="17">
        <v>35000</v>
      </c>
      <c r="O56" s="17"/>
    </row>
    <row r="57" spans="2:15" ht="37.5" customHeight="1" x14ac:dyDescent="0.25">
      <c r="B57" s="15"/>
      <c r="C57" s="18" t="s">
        <v>90</v>
      </c>
      <c r="D57" s="57" t="s">
        <v>113</v>
      </c>
      <c r="E57" s="14" t="s">
        <v>36</v>
      </c>
      <c r="F57" s="16" t="s">
        <v>114</v>
      </c>
      <c r="G57" s="15" t="s">
        <v>293</v>
      </c>
      <c r="H57" s="17">
        <v>100000</v>
      </c>
      <c r="I57" s="18" t="s">
        <v>90</v>
      </c>
      <c r="J57" s="57" t="s">
        <v>113</v>
      </c>
      <c r="K57" s="14" t="s">
        <v>36</v>
      </c>
      <c r="L57" s="16" t="s">
        <v>114</v>
      </c>
      <c r="M57" s="15" t="s">
        <v>293</v>
      </c>
      <c r="N57" s="17">
        <v>100000</v>
      </c>
      <c r="O57" s="17"/>
    </row>
    <row r="58" spans="2:15" ht="22.5" x14ac:dyDescent="0.25">
      <c r="B58" s="15"/>
      <c r="C58" s="18" t="s">
        <v>93</v>
      </c>
      <c r="D58" s="57" t="s">
        <v>116</v>
      </c>
      <c r="E58" s="14" t="s">
        <v>36</v>
      </c>
      <c r="F58" s="16" t="s">
        <v>117</v>
      </c>
      <c r="G58" s="15" t="s">
        <v>124</v>
      </c>
      <c r="H58" s="17">
        <v>50000</v>
      </c>
      <c r="I58" s="18" t="s">
        <v>93</v>
      </c>
      <c r="J58" s="57" t="s">
        <v>116</v>
      </c>
      <c r="K58" s="14" t="s">
        <v>36</v>
      </c>
      <c r="L58" s="16" t="s">
        <v>117</v>
      </c>
      <c r="M58" s="15" t="s">
        <v>124</v>
      </c>
      <c r="N58" s="17">
        <v>50000</v>
      </c>
      <c r="O58" s="17"/>
    </row>
    <row r="59" spans="2:15" s="164" customFormat="1" ht="33.75" x14ac:dyDescent="0.25">
      <c r="B59" s="15"/>
      <c r="C59" s="18" t="s">
        <v>96</v>
      </c>
      <c r="D59" s="220" t="s">
        <v>302</v>
      </c>
      <c r="E59" s="14" t="s">
        <v>36</v>
      </c>
      <c r="F59" s="16" t="s">
        <v>303</v>
      </c>
      <c r="G59" s="15" t="s">
        <v>299</v>
      </c>
      <c r="H59" s="17">
        <v>15000</v>
      </c>
      <c r="I59" s="18" t="s">
        <v>96</v>
      </c>
      <c r="J59" s="163" t="s">
        <v>302</v>
      </c>
      <c r="K59" s="14" t="s">
        <v>36</v>
      </c>
      <c r="L59" s="16" t="s">
        <v>303</v>
      </c>
      <c r="M59" s="15" t="s">
        <v>299</v>
      </c>
      <c r="N59" s="17">
        <v>15000</v>
      </c>
      <c r="O59" s="17"/>
    </row>
    <row r="60" spans="2:15" x14ac:dyDescent="0.25">
      <c r="B60" s="15"/>
      <c r="C60" s="18" t="s">
        <v>96</v>
      </c>
      <c r="D60" s="56" t="s">
        <v>13</v>
      </c>
      <c r="E60" s="14" t="s">
        <v>36</v>
      </c>
      <c r="F60" s="16" t="s">
        <v>118</v>
      </c>
      <c r="G60" s="15" t="s">
        <v>299</v>
      </c>
      <c r="H60" s="17">
        <v>33000</v>
      </c>
      <c r="I60" s="18" t="s">
        <v>96</v>
      </c>
      <c r="J60" s="56" t="s">
        <v>13</v>
      </c>
      <c r="K60" s="14" t="s">
        <v>36</v>
      </c>
      <c r="L60" s="16" t="s">
        <v>118</v>
      </c>
      <c r="M60" s="15" t="s">
        <v>299</v>
      </c>
      <c r="N60" s="17">
        <v>33000</v>
      </c>
      <c r="O60" s="17"/>
    </row>
    <row r="61" spans="2:15" ht="30" customHeight="1" x14ac:dyDescent="0.25">
      <c r="B61" s="15"/>
      <c r="C61" s="18" t="s">
        <v>98</v>
      </c>
      <c r="D61" s="83" t="s">
        <v>10</v>
      </c>
      <c r="E61" s="14" t="s">
        <v>36</v>
      </c>
      <c r="F61" s="16" t="s">
        <v>119</v>
      </c>
      <c r="G61" s="15" t="s">
        <v>299</v>
      </c>
      <c r="H61" s="17">
        <v>70000</v>
      </c>
      <c r="I61" s="18" t="s">
        <v>98</v>
      </c>
      <c r="J61" s="83" t="s">
        <v>10</v>
      </c>
      <c r="K61" s="14" t="s">
        <v>36</v>
      </c>
      <c r="L61" s="16" t="s">
        <v>119</v>
      </c>
      <c r="M61" s="15" t="s">
        <v>299</v>
      </c>
      <c r="N61" s="17">
        <v>70000</v>
      </c>
      <c r="O61" s="17"/>
    </row>
    <row r="62" spans="2:15" ht="32.25" customHeight="1" x14ac:dyDescent="0.25">
      <c r="B62" s="15"/>
      <c r="C62" s="13" t="s">
        <v>100</v>
      </c>
      <c r="D62" s="83" t="s">
        <v>11</v>
      </c>
      <c r="E62" s="14" t="s">
        <v>36</v>
      </c>
      <c r="F62" s="16" t="s">
        <v>121</v>
      </c>
      <c r="G62" s="15" t="s">
        <v>299</v>
      </c>
      <c r="H62" s="17">
        <v>17000</v>
      </c>
      <c r="I62" s="13" t="s">
        <v>100</v>
      </c>
      <c r="J62" s="83" t="s">
        <v>11</v>
      </c>
      <c r="K62" s="14" t="s">
        <v>36</v>
      </c>
      <c r="L62" s="16" t="s">
        <v>121</v>
      </c>
      <c r="M62" s="15" t="s">
        <v>299</v>
      </c>
      <c r="N62" s="17">
        <v>17000</v>
      </c>
      <c r="O62" s="17"/>
    </row>
    <row r="63" spans="2:15" ht="28.5" customHeight="1" x14ac:dyDescent="0.25">
      <c r="B63" s="15"/>
      <c r="C63" s="13" t="s">
        <v>104</v>
      </c>
      <c r="D63" s="24" t="s">
        <v>12</v>
      </c>
      <c r="E63" s="14" t="s">
        <v>36</v>
      </c>
      <c r="F63" s="16" t="s">
        <v>123</v>
      </c>
      <c r="G63" s="15" t="s">
        <v>299</v>
      </c>
      <c r="H63" s="17">
        <v>12000</v>
      </c>
      <c r="I63" s="13" t="s">
        <v>104</v>
      </c>
      <c r="J63" s="24" t="s">
        <v>12</v>
      </c>
      <c r="K63" s="14" t="s">
        <v>36</v>
      </c>
      <c r="L63" s="16" t="s">
        <v>123</v>
      </c>
      <c r="M63" s="15" t="s">
        <v>299</v>
      </c>
      <c r="N63" s="17">
        <v>12000</v>
      </c>
      <c r="O63" s="17"/>
    </row>
    <row r="64" spans="2:15" s="71" customFormat="1" ht="37.5" customHeight="1" x14ac:dyDescent="0.25">
      <c r="B64" s="101" t="s">
        <v>404</v>
      </c>
      <c r="C64" s="137" t="s">
        <v>16</v>
      </c>
      <c r="D64" s="138"/>
      <c r="E64" s="109" t="s">
        <v>36</v>
      </c>
      <c r="F64" s="104" t="s">
        <v>287</v>
      </c>
      <c r="G64" s="110">
        <v>1</v>
      </c>
      <c r="H64" s="107">
        <f>SUM(H66:H68)</f>
        <v>83900</v>
      </c>
      <c r="I64" s="137" t="s">
        <v>16</v>
      </c>
      <c r="J64" s="138"/>
      <c r="K64" s="109" t="s">
        <v>36</v>
      </c>
      <c r="L64" s="104" t="s">
        <v>287</v>
      </c>
      <c r="M64" s="110">
        <v>1</v>
      </c>
      <c r="N64" s="107">
        <f>SUM(N66:N68)</f>
        <v>83900</v>
      </c>
      <c r="O64" s="107"/>
    </row>
    <row r="65" spans="2:15" s="71" customFormat="1" ht="31.5" customHeight="1" x14ac:dyDescent="0.25">
      <c r="B65" s="101"/>
      <c r="C65" s="137"/>
      <c r="D65" s="138"/>
      <c r="E65" s="109"/>
      <c r="F65" s="104" t="s">
        <v>288</v>
      </c>
      <c r="G65" s="110">
        <v>1</v>
      </c>
      <c r="H65" s="107"/>
      <c r="I65" s="137"/>
      <c r="J65" s="138"/>
      <c r="K65" s="109"/>
      <c r="L65" s="104" t="s">
        <v>288</v>
      </c>
      <c r="M65" s="110">
        <v>1</v>
      </c>
      <c r="N65" s="107"/>
      <c r="O65" s="107"/>
    </row>
    <row r="66" spans="2:15" ht="42.75" customHeight="1" x14ac:dyDescent="0.25">
      <c r="B66" s="15"/>
      <c r="C66" s="13" t="s">
        <v>85</v>
      </c>
      <c r="D66" s="83" t="s">
        <v>14</v>
      </c>
      <c r="E66" s="14" t="s">
        <v>36</v>
      </c>
      <c r="F66" s="16" t="s">
        <v>125</v>
      </c>
      <c r="G66" s="15" t="s">
        <v>300</v>
      </c>
      <c r="H66" s="17">
        <v>14100</v>
      </c>
      <c r="I66" s="13" t="s">
        <v>85</v>
      </c>
      <c r="J66" s="83" t="s">
        <v>14</v>
      </c>
      <c r="K66" s="14" t="s">
        <v>36</v>
      </c>
      <c r="L66" s="16" t="s">
        <v>125</v>
      </c>
      <c r="M66" s="15" t="s">
        <v>300</v>
      </c>
      <c r="N66" s="17">
        <v>14100</v>
      </c>
      <c r="O66" s="17"/>
    </row>
    <row r="67" spans="2:15" ht="34.5" customHeight="1" x14ac:dyDescent="0.25">
      <c r="B67" s="15"/>
      <c r="C67" s="18" t="s">
        <v>87</v>
      </c>
      <c r="D67" s="24" t="s">
        <v>127</v>
      </c>
      <c r="E67" s="14" t="s">
        <v>36</v>
      </c>
      <c r="F67" s="16" t="s">
        <v>128</v>
      </c>
      <c r="G67" s="15" t="s">
        <v>300</v>
      </c>
      <c r="H67" s="17">
        <v>60000</v>
      </c>
      <c r="I67" s="18" t="s">
        <v>87</v>
      </c>
      <c r="J67" s="24" t="s">
        <v>127</v>
      </c>
      <c r="K67" s="14" t="s">
        <v>36</v>
      </c>
      <c r="L67" s="16" t="s">
        <v>128</v>
      </c>
      <c r="M67" s="15" t="s">
        <v>300</v>
      </c>
      <c r="N67" s="17">
        <v>60000</v>
      </c>
      <c r="O67" s="17"/>
    </row>
    <row r="68" spans="2:15" ht="30.75" customHeight="1" x14ac:dyDescent="0.25">
      <c r="B68" s="32"/>
      <c r="C68" s="52" t="s">
        <v>90</v>
      </c>
      <c r="D68" s="274" t="s">
        <v>15</v>
      </c>
      <c r="E68" s="324" t="s">
        <v>36</v>
      </c>
      <c r="F68" s="33" t="s">
        <v>129</v>
      </c>
      <c r="G68" s="32" t="s">
        <v>107</v>
      </c>
      <c r="H68" s="34">
        <v>9800</v>
      </c>
      <c r="I68" s="52" t="s">
        <v>90</v>
      </c>
      <c r="J68" s="274" t="s">
        <v>15</v>
      </c>
      <c r="K68" s="324" t="s">
        <v>36</v>
      </c>
      <c r="L68" s="33" t="s">
        <v>129</v>
      </c>
      <c r="M68" s="32" t="s">
        <v>107</v>
      </c>
      <c r="N68" s="34">
        <v>9800</v>
      </c>
      <c r="O68" s="34"/>
    </row>
    <row r="69" spans="2:15" s="71" customFormat="1" ht="47.25" customHeight="1" x14ac:dyDescent="0.25">
      <c r="B69" s="101" t="s">
        <v>405</v>
      </c>
      <c r="C69" s="359" t="s">
        <v>17</v>
      </c>
      <c r="D69" s="352"/>
      <c r="E69" s="109" t="s">
        <v>36</v>
      </c>
      <c r="F69" s="104" t="s">
        <v>289</v>
      </c>
      <c r="G69" s="110">
        <v>0.85</v>
      </c>
      <c r="H69" s="107">
        <f>H70</f>
        <v>400000</v>
      </c>
      <c r="I69" s="359" t="s">
        <v>17</v>
      </c>
      <c r="J69" s="352"/>
      <c r="K69" s="109" t="s">
        <v>36</v>
      </c>
      <c r="L69" s="104" t="s">
        <v>289</v>
      </c>
      <c r="M69" s="110">
        <v>0.85</v>
      </c>
      <c r="N69" s="107">
        <f>N70</f>
        <v>400000</v>
      </c>
      <c r="O69" s="107"/>
    </row>
    <row r="70" spans="2:15" ht="61.5" customHeight="1" thickBot="1" x14ac:dyDescent="0.3">
      <c r="B70" s="32">
        <v>1</v>
      </c>
      <c r="C70" s="262" t="s">
        <v>85</v>
      </c>
      <c r="D70" s="31" t="s">
        <v>18</v>
      </c>
      <c r="E70" s="316" t="s">
        <v>180</v>
      </c>
      <c r="F70" s="33" t="s">
        <v>198</v>
      </c>
      <c r="G70" s="33" t="s">
        <v>252</v>
      </c>
      <c r="H70" s="34">
        <v>400000</v>
      </c>
      <c r="I70" s="262" t="s">
        <v>85</v>
      </c>
      <c r="J70" s="31" t="s">
        <v>18</v>
      </c>
      <c r="K70" s="316" t="s">
        <v>180</v>
      </c>
      <c r="L70" s="33" t="s">
        <v>198</v>
      </c>
      <c r="M70" s="33" t="s">
        <v>252</v>
      </c>
      <c r="N70" s="34">
        <v>400000</v>
      </c>
      <c r="O70" s="34"/>
    </row>
    <row r="71" spans="2:15" ht="21" customHeight="1" x14ac:dyDescent="0.25">
      <c r="B71" s="27"/>
      <c r="C71" s="25"/>
      <c r="D71" s="26"/>
      <c r="E71" s="342"/>
      <c r="F71" s="28"/>
      <c r="G71" s="28"/>
      <c r="H71" s="29"/>
      <c r="I71" s="25"/>
      <c r="J71" s="26"/>
      <c r="K71" s="342"/>
      <c r="L71" s="28"/>
      <c r="M71" s="28"/>
      <c r="N71" s="29"/>
      <c r="O71" s="29"/>
    </row>
    <row r="72" spans="2:15" ht="21.75" customHeight="1" thickBot="1" x14ac:dyDescent="0.3">
      <c r="B72" s="249"/>
      <c r="C72" s="268"/>
      <c r="D72" s="251"/>
      <c r="E72" s="343"/>
      <c r="F72" s="252"/>
      <c r="G72" s="252"/>
      <c r="H72" s="255"/>
      <c r="I72" s="268"/>
      <c r="J72" s="251"/>
      <c r="K72" s="343"/>
      <c r="L72" s="252"/>
      <c r="M72" s="252"/>
      <c r="N72" s="255"/>
      <c r="O72" s="255"/>
    </row>
    <row r="73" spans="2:15" ht="45.75" customHeight="1" thickBot="1" x14ac:dyDescent="0.3">
      <c r="B73" s="318">
        <v>1</v>
      </c>
      <c r="C73" s="353">
        <v>2</v>
      </c>
      <c r="D73" s="354"/>
      <c r="E73" s="322">
        <v>3</v>
      </c>
      <c r="F73" s="319">
        <v>4</v>
      </c>
      <c r="G73" s="319">
        <v>5</v>
      </c>
      <c r="H73" s="319">
        <v>6</v>
      </c>
      <c r="I73" s="353">
        <v>7</v>
      </c>
      <c r="J73" s="354"/>
      <c r="K73" s="322">
        <v>8</v>
      </c>
      <c r="L73" s="319">
        <v>9</v>
      </c>
      <c r="M73" s="319">
        <v>10</v>
      </c>
      <c r="N73" s="319">
        <v>11</v>
      </c>
      <c r="O73" s="319">
        <v>12</v>
      </c>
    </row>
    <row r="74" spans="2:15" s="71" customFormat="1" ht="67.5" customHeight="1" thickTop="1" x14ac:dyDescent="0.25">
      <c r="B74" s="101" t="s">
        <v>406</v>
      </c>
      <c r="C74" s="351" t="s">
        <v>218</v>
      </c>
      <c r="D74" s="352"/>
      <c r="E74" s="109" t="s">
        <v>36</v>
      </c>
      <c r="F74" s="104" t="s">
        <v>290</v>
      </c>
      <c r="G74" s="110">
        <v>0.9</v>
      </c>
      <c r="H74" s="107">
        <f>SUM(H75:H79)</f>
        <v>18860.980000000003</v>
      </c>
      <c r="I74" s="351" t="s">
        <v>218</v>
      </c>
      <c r="J74" s="352"/>
      <c r="K74" s="109" t="s">
        <v>36</v>
      </c>
      <c r="L74" s="104" t="s">
        <v>290</v>
      </c>
      <c r="M74" s="110">
        <v>0.9</v>
      </c>
      <c r="N74" s="107">
        <f>SUM(N75:N79)</f>
        <v>18860.980000000003</v>
      </c>
      <c r="O74" s="107"/>
    </row>
    <row r="75" spans="2:15" ht="40.5" customHeight="1" x14ac:dyDescent="0.25">
      <c r="B75" s="15"/>
      <c r="C75" s="13" t="s">
        <v>85</v>
      </c>
      <c r="D75" s="19" t="s">
        <v>131</v>
      </c>
      <c r="E75" s="14" t="s">
        <v>36</v>
      </c>
      <c r="F75" s="16" t="s">
        <v>132</v>
      </c>
      <c r="G75" s="15" t="s">
        <v>301</v>
      </c>
      <c r="H75" s="17">
        <v>3000</v>
      </c>
      <c r="I75" s="13" t="s">
        <v>85</v>
      </c>
      <c r="J75" s="19" t="s">
        <v>131</v>
      </c>
      <c r="K75" s="14" t="s">
        <v>36</v>
      </c>
      <c r="L75" s="16" t="s">
        <v>132</v>
      </c>
      <c r="M75" s="15" t="s">
        <v>301</v>
      </c>
      <c r="N75" s="17">
        <v>3000</v>
      </c>
      <c r="O75" s="17"/>
    </row>
    <row r="76" spans="2:15" ht="33.75" x14ac:dyDescent="0.25">
      <c r="B76" s="15"/>
      <c r="C76" s="18" t="s">
        <v>87</v>
      </c>
      <c r="D76" s="83" t="s">
        <v>19</v>
      </c>
      <c r="E76" s="14" t="s">
        <v>36</v>
      </c>
      <c r="F76" s="16" t="s">
        <v>134</v>
      </c>
      <c r="G76" s="15" t="s">
        <v>135</v>
      </c>
      <c r="H76" s="17">
        <v>4303.76</v>
      </c>
      <c r="I76" s="18" t="s">
        <v>87</v>
      </c>
      <c r="J76" s="83" t="s">
        <v>19</v>
      </c>
      <c r="K76" s="14" t="s">
        <v>36</v>
      </c>
      <c r="L76" s="16" t="s">
        <v>134</v>
      </c>
      <c r="M76" s="15" t="s">
        <v>135</v>
      </c>
      <c r="N76" s="17">
        <v>4303.76</v>
      </c>
      <c r="O76" s="17"/>
    </row>
    <row r="77" spans="2:15" ht="22.5" x14ac:dyDescent="0.25">
      <c r="B77" s="15"/>
      <c r="C77" s="18" t="s">
        <v>90</v>
      </c>
      <c r="D77" s="24" t="s">
        <v>20</v>
      </c>
      <c r="E77" s="14" t="s">
        <v>36</v>
      </c>
      <c r="F77" s="16" t="s">
        <v>136</v>
      </c>
      <c r="G77" s="15" t="s">
        <v>301</v>
      </c>
      <c r="H77" s="17">
        <v>2677.86</v>
      </c>
      <c r="I77" s="18" t="s">
        <v>90</v>
      </c>
      <c r="J77" s="24" t="s">
        <v>20</v>
      </c>
      <c r="K77" s="14" t="s">
        <v>36</v>
      </c>
      <c r="L77" s="16" t="s">
        <v>136</v>
      </c>
      <c r="M77" s="15" t="s">
        <v>301</v>
      </c>
      <c r="N77" s="17">
        <v>2677.86</v>
      </c>
      <c r="O77" s="17"/>
    </row>
    <row r="78" spans="2:15" ht="31.5" customHeight="1" x14ac:dyDescent="0.25">
      <c r="B78" s="15"/>
      <c r="C78" s="18" t="s">
        <v>96</v>
      </c>
      <c r="D78" s="24" t="s">
        <v>33</v>
      </c>
      <c r="E78" s="14" t="s">
        <v>36</v>
      </c>
      <c r="F78" s="16" t="s">
        <v>138</v>
      </c>
      <c r="G78" s="15" t="s">
        <v>301</v>
      </c>
      <c r="H78" s="17">
        <v>2379.36</v>
      </c>
      <c r="I78" s="18" t="s">
        <v>96</v>
      </c>
      <c r="J78" s="24" t="s">
        <v>33</v>
      </c>
      <c r="K78" s="14" t="s">
        <v>36</v>
      </c>
      <c r="L78" s="16" t="s">
        <v>138</v>
      </c>
      <c r="M78" s="15" t="s">
        <v>301</v>
      </c>
      <c r="N78" s="17">
        <v>2379.36</v>
      </c>
      <c r="O78" s="17"/>
    </row>
    <row r="79" spans="2:15" ht="29.25" customHeight="1" x14ac:dyDescent="0.25">
      <c r="B79" s="15"/>
      <c r="C79" s="18" t="s">
        <v>98</v>
      </c>
      <c r="D79" s="24" t="s">
        <v>140</v>
      </c>
      <c r="E79" s="14" t="s">
        <v>36</v>
      </c>
      <c r="F79" s="16" t="s">
        <v>141</v>
      </c>
      <c r="G79" s="15" t="s">
        <v>301</v>
      </c>
      <c r="H79" s="17">
        <v>6500</v>
      </c>
      <c r="I79" s="18" t="s">
        <v>98</v>
      </c>
      <c r="J79" s="24" t="s">
        <v>140</v>
      </c>
      <c r="K79" s="14" t="s">
        <v>36</v>
      </c>
      <c r="L79" s="16" t="s">
        <v>141</v>
      </c>
      <c r="M79" s="15" t="s">
        <v>301</v>
      </c>
      <c r="N79" s="17">
        <v>6500</v>
      </c>
      <c r="O79" s="17"/>
    </row>
    <row r="80" spans="2:15" s="71" customFormat="1" ht="45" customHeight="1" x14ac:dyDescent="0.25">
      <c r="B80" s="101" t="s">
        <v>407</v>
      </c>
      <c r="C80" s="351" t="s">
        <v>219</v>
      </c>
      <c r="D80" s="352"/>
      <c r="E80" s="109" t="s">
        <v>36</v>
      </c>
      <c r="F80" s="228" t="s">
        <v>291</v>
      </c>
      <c r="G80" s="110" t="s">
        <v>294</v>
      </c>
      <c r="H80" s="107">
        <f>SUM(H81:H83)</f>
        <v>10000</v>
      </c>
      <c r="I80" s="351" t="s">
        <v>219</v>
      </c>
      <c r="J80" s="352"/>
      <c r="K80" s="109" t="s">
        <v>36</v>
      </c>
      <c r="L80" s="228" t="s">
        <v>291</v>
      </c>
      <c r="M80" s="110" t="s">
        <v>294</v>
      </c>
      <c r="N80" s="107">
        <f>SUM(N81:N83)</f>
        <v>10000</v>
      </c>
      <c r="O80" s="107"/>
    </row>
    <row r="81" spans="2:15" x14ac:dyDescent="0.25">
      <c r="B81" s="15"/>
      <c r="C81" s="13" t="s">
        <v>85</v>
      </c>
      <c r="D81" s="39" t="s">
        <v>22</v>
      </c>
      <c r="E81" s="50" t="s">
        <v>36</v>
      </c>
      <c r="F81" s="16" t="s">
        <v>142</v>
      </c>
      <c r="G81" s="15" t="s">
        <v>301</v>
      </c>
      <c r="H81" s="17">
        <v>3000</v>
      </c>
      <c r="I81" s="13" t="s">
        <v>85</v>
      </c>
      <c r="J81" s="39" t="s">
        <v>22</v>
      </c>
      <c r="K81" s="50" t="s">
        <v>36</v>
      </c>
      <c r="L81" s="16" t="s">
        <v>142</v>
      </c>
      <c r="M81" s="15" t="s">
        <v>301</v>
      </c>
      <c r="N81" s="17">
        <v>3000</v>
      </c>
      <c r="O81" s="17"/>
    </row>
    <row r="82" spans="2:15" x14ac:dyDescent="0.25">
      <c r="B82" s="32"/>
      <c r="C82" s="52" t="s">
        <v>87</v>
      </c>
      <c r="D82" s="31" t="s">
        <v>23</v>
      </c>
      <c r="E82" s="316" t="s">
        <v>36</v>
      </c>
      <c r="F82" s="33" t="s">
        <v>143</v>
      </c>
      <c r="G82" s="32" t="s">
        <v>304</v>
      </c>
      <c r="H82" s="34">
        <v>3000</v>
      </c>
      <c r="I82" s="52" t="s">
        <v>87</v>
      </c>
      <c r="J82" s="31" t="s">
        <v>23</v>
      </c>
      <c r="K82" s="316" t="s">
        <v>36</v>
      </c>
      <c r="L82" s="33" t="s">
        <v>143</v>
      </c>
      <c r="M82" s="32" t="s">
        <v>304</v>
      </c>
      <c r="N82" s="34">
        <v>3000</v>
      </c>
      <c r="O82" s="34"/>
    </row>
    <row r="83" spans="2:15" ht="23.25" thickBot="1" x14ac:dyDescent="0.3">
      <c r="B83" s="132"/>
      <c r="C83" s="134" t="s">
        <v>90</v>
      </c>
      <c r="D83" s="140" t="s">
        <v>21</v>
      </c>
      <c r="E83" s="135" t="s">
        <v>36</v>
      </c>
      <c r="F83" s="136" t="s">
        <v>137</v>
      </c>
      <c r="G83" s="132" t="s">
        <v>301</v>
      </c>
      <c r="H83" s="103">
        <v>4000</v>
      </c>
      <c r="I83" s="134" t="s">
        <v>90</v>
      </c>
      <c r="J83" s="140" t="s">
        <v>21</v>
      </c>
      <c r="K83" s="135" t="s">
        <v>36</v>
      </c>
      <c r="L83" s="136" t="s">
        <v>137</v>
      </c>
      <c r="M83" s="132" t="s">
        <v>301</v>
      </c>
      <c r="N83" s="103">
        <v>4000</v>
      </c>
      <c r="O83" s="103"/>
    </row>
    <row r="84" spans="2:15" ht="27" customHeight="1" thickBot="1" x14ac:dyDescent="0.3">
      <c r="B84" s="233"/>
      <c r="C84" s="366" t="s">
        <v>253</v>
      </c>
      <c r="D84" s="367"/>
      <c r="E84" s="317"/>
      <c r="F84" s="235"/>
      <c r="G84" s="235"/>
      <c r="H84" s="237">
        <f>H10+H37+H35+H80+H74+H69+H64+H54+H42</f>
        <v>4739960.9800000004</v>
      </c>
      <c r="I84" s="366" t="s">
        <v>253</v>
      </c>
      <c r="J84" s="367"/>
      <c r="K84" s="317"/>
      <c r="L84" s="235"/>
      <c r="M84" s="235"/>
      <c r="N84" s="237">
        <f>N10+N37+N35+N80+N74+N69+N64+N54+N42</f>
        <v>4809960.9800000004</v>
      </c>
      <c r="O84" s="237"/>
    </row>
    <row r="85" spans="2:15" x14ac:dyDescent="0.25">
      <c r="B85" s="42"/>
      <c r="C85" s="43"/>
      <c r="D85" s="43"/>
      <c r="E85" s="43"/>
      <c r="F85" s="44"/>
      <c r="G85" s="44"/>
      <c r="H85" s="42"/>
      <c r="I85" s="43"/>
      <c r="J85" s="43"/>
      <c r="K85" s="43"/>
      <c r="L85" s="44"/>
      <c r="M85" s="44"/>
      <c r="N85" s="42"/>
      <c r="O85" s="42"/>
    </row>
    <row r="86" spans="2:15" x14ac:dyDescent="0.25">
      <c r="B86" s="42"/>
      <c r="C86" s="43"/>
      <c r="D86" s="43"/>
      <c r="E86" s="43"/>
      <c r="F86" s="44"/>
      <c r="G86" s="44"/>
      <c r="H86" s="159"/>
      <c r="I86" s="43"/>
      <c r="J86" s="43"/>
      <c r="K86" s="43"/>
      <c r="L86" s="44"/>
      <c r="M86" s="44"/>
      <c r="N86" s="159"/>
      <c r="O86" s="159"/>
    </row>
    <row r="87" spans="2:15" x14ac:dyDescent="0.25">
      <c r="B87" s="42"/>
      <c r="C87" s="43"/>
      <c r="D87" s="43"/>
      <c r="E87" s="43"/>
      <c r="F87" s="44"/>
      <c r="G87" s="44"/>
      <c r="H87" s="160"/>
      <c r="I87" s="43"/>
      <c r="J87" s="43"/>
      <c r="K87" s="43"/>
      <c r="L87" s="44"/>
      <c r="M87" s="44"/>
      <c r="N87" s="160"/>
      <c r="O87" s="160"/>
    </row>
    <row r="88" spans="2:15" x14ac:dyDescent="0.25">
      <c r="B88" s="42"/>
      <c r="C88" s="43"/>
      <c r="D88" s="43"/>
      <c r="E88" s="43"/>
      <c r="F88" s="44"/>
      <c r="G88" s="44"/>
      <c r="H88" s="160"/>
      <c r="I88" s="43"/>
      <c r="J88" s="43"/>
      <c r="K88" s="43"/>
      <c r="L88" s="44"/>
      <c r="M88" s="44"/>
      <c r="N88" s="160">
        <f>N84-H84</f>
        <v>70000</v>
      </c>
      <c r="O88" s="160"/>
    </row>
    <row r="89" spans="2:15" x14ac:dyDescent="0.25">
      <c r="B89" s="42"/>
      <c r="C89" s="43"/>
      <c r="D89" s="43"/>
      <c r="E89" s="43"/>
      <c r="F89" s="44"/>
      <c r="G89" s="44"/>
      <c r="H89" s="160"/>
      <c r="I89" s="43"/>
      <c r="J89" s="43"/>
      <c r="K89" s="43"/>
      <c r="L89" s="44"/>
      <c r="M89" s="44"/>
      <c r="N89" s="160"/>
      <c r="O89" s="160"/>
    </row>
    <row r="90" spans="2:15" x14ac:dyDescent="0.25">
      <c r="B90" s="42"/>
      <c r="C90" s="43"/>
      <c r="D90" s="43"/>
      <c r="E90" s="43"/>
      <c r="F90" s="44"/>
      <c r="G90" s="44"/>
      <c r="H90" s="160"/>
      <c r="I90" s="43"/>
      <c r="J90" s="43"/>
      <c r="K90" s="43"/>
      <c r="L90" s="44"/>
      <c r="M90" s="44"/>
      <c r="N90" s="160"/>
      <c r="O90" s="160"/>
    </row>
    <row r="91" spans="2:15" x14ac:dyDescent="0.25">
      <c r="B91" s="42"/>
      <c r="C91" s="43"/>
      <c r="D91" s="43"/>
      <c r="E91" s="43"/>
      <c r="F91" s="44"/>
      <c r="G91" s="44"/>
      <c r="H91" s="160"/>
      <c r="I91" s="43"/>
      <c r="J91" s="43"/>
      <c r="K91" s="43"/>
      <c r="L91" s="44"/>
      <c r="M91" s="44"/>
      <c r="N91" s="160"/>
      <c r="O91" s="160"/>
    </row>
    <row r="92" spans="2:15" x14ac:dyDescent="0.25">
      <c r="B92" s="42"/>
      <c r="C92" s="43"/>
      <c r="D92" s="43"/>
      <c r="E92" s="43"/>
      <c r="F92" s="44"/>
      <c r="G92" s="44"/>
      <c r="H92" s="161"/>
      <c r="I92" s="43"/>
      <c r="J92" s="43"/>
      <c r="K92" s="43"/>
      <c r="L92" s="44"/>
      <c r="M92" s="44"/>
      <c r="N92" s="161"/>
      <c r="O92" s="161"/>
    </row>
    <row r="93" spans="2:15" x14ac:dyDescent="0.25">
      <c r="B93" s="42"/>
      <c r="C93" s="43"/>
      <c r="D93" s="43"/>
      <c r="E93" s="43"/>
      <c r="F93" s="44"/>
      <c r="G93" s="44"/>
      <c r="H93" s="162"/>
      <c r="I93" s="43"/>
      <c r="J93" s="43"/>
      <c r="K93" s="43"/>
      <c r="L93" s="44"/>
      <c r="M93" s="44"/>
      <c r="N93" s="162"/>
      <c r="O93" s="162"/>
    </row>
    <row r="94" spans="2:15" x14ac:dyDescent="0.25">
      <c r="B94" s="42"/>
      <c r="C94" s="43"/>
      <c r="D94" s="43"/>
      <c r="E94" s="43"/>
      <c r="F94" s="44"/>
      <c r="G94" s="44"/>
      <c r="H94" s="162"/>
      <c r="I94" s="43"/>
      <c r="J94" s="43"/>
      <c r="K94" s="43"/>
      <c r="L94" s="44"/>
      <c r="M94" s="44"/>
      <c r="N94" s="162"/>
      <c r="O94" s="162"/>
    </row>
    <row r="95" spans="2:15" x14ac:dyDescent="0.25">
      <c r="B95" s="42"/>
      <c r="C95" s="43"/>
      <c r="E95" s="43"/>
      <c r="F95" s="44"/>
      <c r="G95" s="44"/>
      <c r="H95" s="42"/>
    </row>
    <row r="96" spans="2:15" x14ac:dyDescent="0.25">
      <c r="B96" s="42"/>
      <c r="C96" s="43"/>
      <c r="D96" s="43"/>
      <c r="E96" s="43"/>
      <c r="F96" s="44"/>
      <c r="G96" s="44"/>
      <c r="H96" s="42"/>
    </row>
    <row r="97" spans="2:10" x14ac:dyDescent="0.25">
      <c r="B97" s="42"/>
      <c r="C97" s="43"/>
      <c r="D97" s="43"/>
      <c r="E97" s="43"/>
      <c r="F97" s="44"/>
      <c r="G97" s="44"/>
    </row>
    <row r="98" spans="2:10" x14ac:dyDescent="0.25">
      <c r="B98" s="42"/>
      <c r="C98" s="43"/>
      <c r="D98" s="43"/>
      <c r="E98" s="43"/>
      <c r="F98" s="44"/>
      <c r="G98" s="44"/>
      <c r="H98" s="55"/>
    </row>
    <row r="99" spans="2:10" x14ac:dyDescent="0.25">
      <c r="H99" s="42"/>
    </row>
    <row r="100" spans="2:10" x14ac:dyDescent="0.25">
      <c r="H100" s="42"/>
    </row>
    <row r="101" spans="2:10" x14ac:dyDescent="0.25">
      <c r="H101" s="42"/>
    </row>
    <row r="102" spans="2:10" x14ac:dyDescent="0.25">
      <c r="I102" s="30">
        <v>100000</v>
      </c>
      <c r="J102" s="22" t="e">
        <f>#REF!+(10%*#REF!)</f>
        <v>#REF!</v>
      </c>
    </row>
  </sheetData>
  <mergeCells count="31">
    <mergeCell ref="I84:J84"/>
    <mergeCell ref="C34:D34"/>
    <mergeCell ref="B2:O2"/>
    <mergeCell ref="B3:O3"/>
    <mergeCell ref="B4:O4"/>
    <mergeCell ref="C84:D84"/>
    <mergeCell ref="B6:B7"/>
    <mergeCell ref="C6:H6"/>
    <mergeCell ref="C7:D7"/>
    <mergeCell ref="I7:J7"/>
    <mergeCell ref="I8:J8"/>
    <mergeCell ref="C74:D74"/>
    <mergeCell ref="C80:D80"/>
    <mergeCell ref="C69:D69"/>
    <mergeCell ref="C73:D73"/>
    <mergeCell ref="C37:D37"/>
    <mergeCell ref="C10:D10"/>
    <mergeCell ref="C35:D35"/>
    <mergeCell ref="C53:D53"/>
    <mergeCell ref="I53:J53"/>
    <mergeCell ref="I69:J69"/>
    <mergeCell ref="I37:J37"/>
    <mergeCell ref="O6:O7"/>
    <mergeCell ref="I6:N6"/>
    <mergeCell ref="C8:D8"/>
    <mergeCell ref="I74:J74"/>
    <mergeCell ref="I80:J80"/>
    <mergeCell ref="I73:J73"/>
    <mergeCell ref="I10:J10"/>
    <mergeCell ref="I35:J35"/>
    <mergeCell ref="I34:J34"/>
  </mergeCells>
  <pageMargins left="1.4" right="0.27559055118110237" top="0.42" bottom="0.43" header="0.31496062992125984" footer="0.31496062992125984"/>
  <pageSetup paperSize="5" scale="79" orientation="landscape" r:id="rId1"/>
  <rowBreaks count="2" manualBreakCount="2">
    <brk id="51" min="1" max="14" man="1"/>
    <brk id="71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10"/>
  <sheetViews>
    <sheetView view="pageBreakPreview" topLeftCell="A91" zoomScale="89" zoomScaleSheetLayoutView="89" workbookViewId="0">
      <selection activeCell="H108" sqref="H108"/>
    </sheetView>
  </sheetViews>
  <sheetFormatPr defaultRowHeight="15" x14ac:dyDescent="0.25"/>
  <cols>
    <col min="2" max="2" width="3.5703125" style="4" customWidth="1"/>
    <col min="3" max="3" width="3.140625" style="4" customWidth="1"/>
    <col min="4" max="4" width="4" style="4" customWidth="1"/>
    <col min="5" max="5" width="3.140625" style="4" customWidth="1"/>
    <col min="6" max="6" width="3.42578125" style="4" customWidth="1"/>
    <col min="7" max="7" width="4.140625" style="5" customWidth="1"/>
    <col min="8" max="8" width="35.140625" style="5" customWidth="1"/>
    <col min="9" max="9" width="10.140625" style="5" customWidth="1"/>
    <col min="10" max="10" width="17.28515625" style="5" customWidth="1"/>
    <col min="11" max="11" width="10.5703125" style="5" customWidth="1"/>
    <col min="12" max="12" width="10.5703125" customWidth="1"/>
    <col min="13" max="13" width="7.28515625" customWidth="1"/>
    <col min="14" max="14" width="16.28515625" customWidth="1"/>
    <col min="15" max="15" width="8.28515625" customWidth="1"/>
    <col min="16" max="16" width="11.28515625" customWidth="1"/>
    <col min="17" max="17" width="8.140625" customWidth="1"/>
    <col min="18" max="18" width="9.5703125" style="4" customWidth="1"/>
    <col min="19" max="19" width="10.28515625" style="4" customWidth="1"/>
    <col min="20" max="20" width="8.42578125" style="4" customWidth="1"/>
    <col min="21" max="21" width="11.28515625" style="4" customWidth="1"/>
    <col min="22" max="24" width="12.28515625" bestFit="1" customWidth="1"/>
    <col min="27" max="27" width="12.7109375" customWidth="1"/>
  </cols>
  <sheetData>
    <row r="2" spans="2:30" x14ac:dyDescent="0.25">
      <c r="B2" s="365" t="s">
        <v>415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2:30" x14ac:dyDescent="0.25">
      <c r="B3" s="365" t="s">
        <v>306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2:30" x14ac:dyDescent="0.25">
      <c r="B4" s="365" t="s">
        <v>200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</row>
    <row r="5" spans="2:30" ht="17.25" thickBot="1" x14ac:dyDescent="0.35"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  <c r="S5" s="1"/>
      <c r="T5" s="1"/>
      <c r="U5" s="1"/>
    </row>
    <row r="6" spans="2:30" ht="21.75" customHeight="1" thickBot="1" x14ac:dyDescent="0.3">
      <c r="B6" s="385" t="s">
        <v>53</v>
      </c>
      <c r="C6" s="386"/>
      <c r="D6" s="386"/>
      <c r="E6" s="386"/>
      <c r="F6" s="387"/>
      <c r="G6" s="394" t="s">
        <v>177</v>
      </c>
      <c r="H6" s="395"/>
      <c r="I6" s="400" t="s">
        <v>201</v>
      </c>
      <c r="J6" s="400" t="s">
        <v>202</v>
      </c>
      <c r="K6" s="400" t="s">
        <v>206</v>
      </c>
      <c r="L6" s="403" t="s">
        <v>203</v>
      </c>
      <c r="M6" s="404"/>
      <c r="N6" s="404"/>
      <c r="O6" s="404"/>
      <c r="P6" s="404"/>
      <c r="Q6" s="405"/>
      <c r="R6" s="406" t="s">
        <v>210</v>
      </c>
      <c r="S6" s="406" t="s">
        <v>254</v>
      </c>
      <c r="T6" s="406" t="s">
        <v>211</v>
      </c>
      <c r="U6" s="406" t="s">
        <v>212</v>
      </c>
      <c r="W6" s="409"/>
      <c r="X6" s="410"/>
      <c r="Z6" s="411" t="s">
        <v>179</v>
      </c>
      <c r="AA6" s="412"/>
    </row>
    <row r="7" spans="2:30" ht="22.5" customHeight="1" thickBot="1" x14ac:dyDescent="0.3">
      <c r="B7" s="388"/>
      <c r="C7" s="389"/>
      <c r="D7" s="389"/>
      <c r="E7" s="389"/>
      <c r="F7" s="390"/>
      <c r="G7" s="396"/>
      <c r="H7" s="397"/>
      <c r="I7" s="401"/>
      <c r="J7" s="401"/>
      <c r="K7" s="401"/>
      <c r="L7" s="413" t="s">
        <v>204</v>
      </c>
      <c r="M7" s="414"/>
      <c r="N7" s="413" t="s">
        <v>207</v>
      </c>
      <c r="O7" s="414"/>
      <c r="P7" s="413" t="s">
        <v>208</v>
      </c>
      <c r="Q7" s="414"/>
      <c r="R7" s="407"/>
      <c r="S7" s="407"/>
      <c r="T7" s="408"/>
      <c r="U7" s="408"/>
      <c r="W7" s="63"/>
      <c r="X7" s="64"/>
      <c r="Z7" s="81"/>
      <c r="AA7" s="82"/>
    </row>
    <row r="8" spans="2:30" ht="28.5" customHeight="1" thickBot="1" x14ac:dyDescent="0.3">
      <c r="B8" s="391"/>
      <c r="C8" s="392"/>
      <c r="D8" s="392"/>
      <c r="E8" s="392"/>
      <c r="F8" s="393"/>
      <c r="G8" s="398"/>
      <c r="H8" s="399"/>
      <c r="I8" s="402"/>
      <c r="J8" s="402"/>
      <c r="K8" s="402"/>
      <c r="L8" s="61" t="s">
        <v>209</v>
      </c>
      <c r="M8" s="62" t="s">
        <v>205</v>
      </c>
      <c r="N8" s="61" t="s">
        <v>209</v>
      </c>
      <c r="O8" s="62" t="s">
        <v>205</v>
      </c>
      <c r="P8" s="61" t="s">
        <v>209</v>
      </c>
      <c r="Q8" s="62" t="s">
        <v>205</v>
      </c>
      <c r="R8" s="408"/>
      <c r="S8" s="408"/>
      <c r="T8" s="65" t="s">
        <v>213</v>
      </c>
      <c r="U8" s="79" t="s">
        <v>213</v>
      </c>
      <c r="W8" s="78" t="s">
        <v>54</v>
      </c>
      <c r="X8" s="46" t="s">
        <v>178</v>
      </c>
      <c r="Z8" s="78" t="s">
        <v>54</v>
      </c>
      <c r="AA8" s="46" t="s">
        <v>178</v>
      </c>
    </row>
    <row r="9" spans="2:30" ht="15.75" thickBot="1" x14ac:dyDescent="0.3">
      <c r="B9" s="377">
        <v>1</v>
      </c>
      <c r="C9" s="378"/>
      <c r="D9" s="378"/>
      <c r="E9" s="378"/>
      <c r="F9" s="379"/>
      <c r="G9" s="380">
        <v>2</v>
      </c>
      <c r="H9" s="381"/>
      <c r="I9" s="92">
        <v>3</v>
      </c>
      <c r="J9" s="80">
        <v>4</v>
      </c>
      <c r="K9" s="80">
        <v>5</v>
      </c>
      <c r="L9" s="7">
        <v>6</v>
      </c>
      <c r="M9" s="7">
        <v>7</v>
      </c>
      <c r="N9" s="7">
        <v>8</v>
      </c>
      <c r="O9" s="7">
        <v>9</v>
      </c>
      <c r="P9" s="7">
        <v>10</v>
      </c>
      <c r="Q9" s="7">
        <v>11</v>
      </c>
      <c r="R9" s="6">
        <v>12</v>
      </c>
      <c r="S9" s="6">
        <v>13</v>
      </c>
      <c r="T9" s="6">
        <v>14</v>
      </c>
      <c r="U9" s="6">
        <v>15</v>
      </c>
      <c r="W9" s="6">
        <v>5</v>
      </c>
      <c r="X9" s="6">
        <v>6</v>
      </c>
      <c r="Z9" s="6">
        <v>8</v>
      </c>
      <c r="AA9" s="6">
        <v>9</v>
      </c>
    </row>
    <row r="10" spans="2:30" ht="15.75" thickTop="1" x14ac:dyDescent="0.25">
      <c r="B10" s="8"/>
      <c r="C10" s="45"/>
      <c r="D10" s="45"/>
      <c r="E10" s="45"/>
      <c r="F10" s="45"/>
      <c r="G10" s="9"/>
      <c r="H10" s="10"/>
      <c r="I10" s="10"/>
      <c r="J10" s="10"/>
      <c r="K10" s="10"/>
      <c r="L10" s="11"/>
      <c r="M10" s="11"/>
      <c r="N10" s="11"/>
      <c r="O10" s="11"/>
      <c r="P10" s="11"/>
      <c r="Q10" s="11"/>
      <c r="R10" s="8"/>
      <c r="S10" s="8"/>
      <c r="T10" s="8"/>
      <c r="U10" s="8"/>
      <c r="W10" s="8"/>
      <c r="X10" s="8"/>
      <c r="Z10" s="8"/>
      <c r="AA10" s="8"/>
    </row>
    <row r="11" spans="2:30" ht="23.25" customHeight="1" x14ac:dyDescent="0.25">
      <c r="B11" s="36">
        <v>1</v>
      </c>
      <c r="C11" s="112">
        <v>6</v>
      </c>
      <c r="D11" s="112"/>
      <c r="E11" s="112"/>
      <c r="F11" s="112"/>
      <c r="G11" s="415" t="s">
        <v>258</v>
      </c>
      <c r="H11" s="416"/>
      <c r="I11" s="113"/>
      <c r="J11" s="113"/>
      <c r="K11" s="113"/>
      <c r="L11" s="114"/>
      <c r="M11" s="114"/>
      <c r="N11" s="114"/>
      <c r="O11" s="114"/>
      <c r="P11" s="114"/>
      <c r="Q11" s="114"/>
      <c r="R11" s="115"/>
      <c r="S11" s="115"/>
      <c r="T11" s="115"/>
      <c r="U11" s="115"/>
      <c r="W11" s="8"/>
      <c r="X11" s="8"/>
      <c r="Z11" s="8"/>
      <c r="AA11" s="8"/>
    </row>
    <row r="12" spans="2:30" ht="73.5" customHeight="1" x14ac:dyDescent="0.25">
      <c r="B12" s="116">
        <v>1</v>
      </c>
      <c r="C12" s="117">
        <v>6</v>
      </c>
      <c r="D12" s="99" t="s">
        <v>62</v>
      </c>
      <c r="E12" s="117"/>
      <c r="F12" s="117"/>
      <c r="G12" s="355" t="s">
        <v>259</v>
      </c>
      <c r="H12" s="356"/>
      <c r="I12" s="118"/>
      <c r="J12" s="118"/>
      <c r="K12" s="118"/>
      <c r="L12" s="158" t="s">
        <v>261</v>
      </c>
      <c r="M12" s="119"/>
      <c r="N12" s="120"/>
      <c r="O12" s="120"/>
      <c r="P12" s="120"/>
      <c r="Q12" s="120"/>
      <c r="R12" s="87">
        <v>0</v>
      </c>
      <c r="S12" s="87">
        <v>0</v>
      </c>
      <c r="T12" s="121"/>
      <c r="U12" s="121"/>
      <c r="W12" s="8"/>
      <c r="X12" s="8"/>
      <c r="Z12" s="8"/>
      <c r="AA12" s="8"/>
    </row>
    <row r="13" spans="2:30" ht="47.25" customHeight="1" x14ac:dyDescent="0.25">
      <c r="B13" s="15">
        <v>1</v>
      </c>
      <c r="C13" s="100">
        <v>20</v>
      </c>
      <c r="D13" s="100"/>
      <c r="E13" s="100"/>
      <c r="F13" s="100"/>
      <c r="G13" s="418" t="s">
        <v>214</v>
      </c>
      <c r="H13" s="419"/>
      <c r="I13" s="14"/>
      <c r="J13" s="39"/>
      <c r="K13" s="39"/>
      <c r="L13" s="122"/>
      <c r="M13" s="122"/>
      <c r="N13" s="122"/>
      <c r="O13" s="122"/>
      <c r="P13" s="122"/>
      <c r="Q13" s="122"/>
      <c r="R13" s="15"/>
      <c r="S13" s="15"/>
      <c r="T13" s="15"/>
      <c r="U13" s="15"/>
      <c r="W13" s="12"/>
      <c r="X13" s="12"/>
      <c r="Z13" s="12"/>
      <c r="AA13" s="12"/>
    </row>
    <row r="14" spans="2:30" ht="21.75" customHeight="1" thickBot="1" x14ac:dyDescent="0.3">
      <c r="B14" s="15">
        <v>1</v>
      </c>
      <c r="C14" s="100">
        <v>20</v>
      </c>
      <c r="D14" s="48" t="s">
        <v>55</v>
      </c>
      <c r="E14" s="100"/>
      <c r="F14" s="100"/>
      <c r="G14" s="418" t="s">
        <v>215</v>
      </c>
      <c r="H14" s="419"/>
      <c r="I14" s="14"/>
      <c r="J14" s="123"/>
      <c r="K14" s="14"/>
      <c r="L14" s="122"/>
      <c r="M14" s="122"/>
      <c r="N14" s="122"/>
      <c r="O14" s="122"/>
      <c r="P14" s="122"/>
      <c r="Q14" s="122"/>
      <c r="R14" s="15"/>
      <c r="S14" s="15"/>
      <c r="T14" s="15"/>
      <c r="U14" s="15"/>
      <c r="W14" s="12"/>
      <c r="X14" s="12"/>
      <c r="Z14" s="12"/>
      <c r="AA14" s="12"/>
    </row>
    <row r="15" spans="2:30" ht="53.25" customHeight="1" thickTop="1" x14ac:dyDescent="0.25">
      <c r="B15" s="85">
        <v>1</v>
      </c>
      <c r="C15" s="85">
        <v>20</v>
      </c>
      <c r="D15" s="86" t="s">
        <v>55</v>
      </c>
      <c r="E15" s="86" t="s">
        <v>61</v>
      </c>
      <c r="F15" s="86"/>
      <c r="G15" s="355" t="s">
        <v>221</v>
      </c>
      <c r="H15" s="356"/>
      <c r="I15" s="124" t="s">
        <v>255</v>
      </c>
      <c r="J15" s="420" t="s">
        <v>256</v>
      </c>
      <c r="K15" s="88" t="s">
        <v>36</v>
      </c>
      <c r="L15" s="90" t="s">
        <v>262</v>
      </c>
      <c r="M15" s="89">
        <v>1</v>
      </c>
      <c r="N15" s="90"/>
      <c r="O15" s="85"/>
      <c r="P15" s="90"/>
      <c r="Q15" s="90"/>
      <c r="R15" s="87">
        <f>SUM(R19:R39)-R23</f>
        <v>2362000</v>
      </c>
      <c r="S15" s="87">
        <f>SUM(S19:S39)-S23</f>
        <v>2574700</v>
      </c>
      <c r="T15" s="87"/>
      <c r="U15" s="87"/>
      <c r="V15" s="71"/>
      <c r="W15" s="76" t="s">
        <v>84</v>
      </c>
      <c r="X15" s="77"/>
      <c r="Y15" s="75">
        <f t="shared" ref="Y15" si="0">X15+(10%*X15)</f>
        <v>0</v>
      </c>
      <c r="Z15" s="76"/>
      <c r="AA15" s="77"/>
      <c r="AB15" s="71"/>
      <c r="AC15" s="71"/>
      <c r="AD15" s="71"/>
    </row>
    <row r="16" spans="2:30" ht="66" customHeight="1" x14ac:dyDescent="0.25">
      <c r="B16" s="85"/>
      <c r="C16" s="85"/>
      <c r="D16" s="86"/>
      <c r="E16" s="86"/>
      <c r="F16" s="86"/>
      <c r="G16" s="94"/>
      <c r="H16" s="95"/>
      <c r="I16" s="124"/>
      <c r="J16" s="421"/>
      <c r="K16" s="88"/>
      <c r="L16" s="90" t="s">
        <v>263</v>
      </c>
      <c r="M16" s="89" t="s">
        <v>310</v>
      </c>
      <c r="N16" s="90"/>
      <c r="O16" s="85"/>
      <c r="P16" s="90"/>
      <c r="Q16" s="90"/>
      <c r="R16" s="87"/>
      <c r="S16" s="87"/>
      <c r="T16" s="87"/>
      <c r="U16" s="87"/>
      <c r="V16" s="71"/>
      <c r="W16" s="105"/>
      <c r="X16" s="106"/>
      <c r="Y16" s="75"/>
      <c r="Z16" s="105"/>
      <c r="AA16" s="106"/>
      <c r="AB16" s="71"/>
      <c r="AC16" s="71"/>
      <c r="AD16" s="71"/>
    </row>
    <row r="17" spans="2:30" ht="36.75" customHeight="1" x14ac:dyDescent="0.25">
      <c r="B17" s="85"/>
      <c r="C17" s="85"/>
      <c r="D17" s="86"/>
      <c r="E17" s="86"/>
      <c r="F17" s="86"/>
      <c r="G17" s="94"/>
      <c r="H17" s="95"/>
      <c r="I17" s="143"/>
      <c r="J17" s="421"/>
      <c r="K17" s="88"/>
      <c r="L17" s="90" t="s">
        <v>264</v>
      </c>
      <c r="M17" s="89" t="s">
        <v>249</v>
      </c>
      <c r="N17" s="90"/>
      <c r="O17" s="85"/>
      <c r="P17" s="90"/>
      <c r="Q17" s="90"/>
      <c r="R17" s="87"/>
      <c r="S17" s="87"/>
      <c r="T17" s="87"/>
      <c r="U17" s="87"/>
      <c r="V17" s="71"/>
      <c r="W17" s="105"/>
      <c r="X17" s="106"/>
      <c r="Y17" s="75"/>
      <c r="Z17" s="105"/>
      <c r="AA17" s="106"/>
      <c r="AB17" s="71"/>
      <c r="AC17" s="71"/>
      <c r="AD17" s="71"/>
    </row>
    <row r="18" spans="2:30" ht="56.25" customHeight="1" x14ac:dyDescent="0.25">
      <c r="B18" s="85"/>
      <c r="C18" s="85"/>
      <c r="D18" s="86"/>
      <c r="E18" s="86"/>
      <c r="F18" s="86"/>
      <c r="G18" s="94"/>
      <c r="H18" s="95"/>
      <c r="I18" s="124"/>
      <c r="J18" s="144"/>
      <c r="K18" s="88"/>
      <c r="L18" s="90" t="s">
        <v>265</v>
      </c>
      <c r="M18" s="89">
        <v>1</v>
      </c>
      <c r="N18" s="90"/>
      <c r="O18" s="85"/>
      <c r="P18" s="90"/>
      <c r="Q18" s="90"/>
      <c r="R18" s="87"/>
      <c r="S18" s="87"/>
      <c r="T18" s="87"/>
      <c r="U18" s="87"/>
      <c r="V18" s="71"/>
      <c r="W18" s="105"/>
      <c r="X18" s="106"/>
      <c r="Y18" s="75"/>
      <c r="Z18" s="105"/>
      <c r="AA18" s="106"/>
      <c r="AB18" s="71"/>
      <c r="AC18" s="71"/>
      <c r="AD18" s="71"/>
    </row>
    <row r="19" spans="2:30" ht="32.25" customHeight="1" x14ac:dyDescent="0.25">
      <c r="B19" s="15">
        <v>1</v>
      </c>
      <c r="C19" s="15">
        <v>20</v>
      </c>
      <c r="D19" s="48" t="s">
        <v>55</v>
      </c>
      <c r="E19" s="48" t="s">
        <v>61</v>
      </c>
      <c r="F19" s="48" t="s">
        <v>55</v>
      </c>
      <c r="G19" s="18" t="s">
        <v>85</v>
      </c>
      <c r="H19" s="39" t="s">
        <v>145</v>
      </c>
      <c r="I19" s="59"/>
      <c r="J19" s="139"/>
      <c r="K19" s="14" t="s">
        <v>180</v>
      </c>
      <c r="L19" s="142"/>
      <c r="M19" s="16"/>
      <c r="N19" s="16" t="s">
        <v>146</v>
      </c>
      <c r="O19" s="20">
        <v>0.8</v>
      </c>
      <c r="P19" s="16" t="s">
        <v>240</v>
      </c>
      <c r="Q19" s="67">
        <v>1</v>
      </c>
      <c r="R19" s="17">
        <v>170000</v>
      </c>
      <c r="S19" s="17">
        <v>180000</v>
      </c>
      <c r="T19" s="17">
        <v>1</v>
      </c>
      <c r="U19" s="17" t="s">
        <v>224</v>
      </c>
      <c r="W19" s="20">
        <v>0.8</v>
      </c>
      <c r="X19" s="17">
        <v>100000</v>
      </c>
      <c r="Y19" s="22"/>
      <c r="Z19" s="20">
        <v>0.8</v>
      </c>
      <c r="AA19" s="17">
        <f t="shared" ref="AA19:AA27" si="1">X19+(X19*10%)</f>
        <v>110000</v>
      </c>
    </row>
    <row r="20" spans="2:30" ht="21.75" customHeight="1" thickBot="1" x14ac:dyDescent="0.3">
      <c r="B20" s="32">
        <v>1</v>
      </c>
      <c r="C20" s="32">
        <v>20</v>
      </c>
      <c r="D20" s="51" t="s">
        <v>55</v>
      </c>
      <c r="E20" s="51" t="s">
        <v>61</v>
      </c>
      <c r="F20" s="51" t="s">
        <v>35</v>
      </c>
      <c r="G20" s="52" t="s">
        <v>87</v>
      </c>
      <c r="H20" s="31" t="s">
        <v>26</v>
      </c>
      <c r="I20" s="33"/>
      <c r="J20" s="108"/>
      <c r="K20" s="145" t="s">
        <v>184</v>
      </c>
      <c r="L20" s="33"/>
      <c r="M20" s="33"/>
      <c r="N20" s="33" t="s">
        <v>266</v>
      </c>
      <c r="O20" s="32" t="s">
        <v>149</v>
      </c>
      <c r="P20" s="33" t="s">
        <v>241</v>
      </c>
      <c r="Q20" s="146">
        <v>1</v>
      </c>
      <c r="R20" s="34">
        <v>150000</v>
      </c>
      <c r="S20" s="34">
        <v>155000</v>
      </c>
      <c r="T20" s="34">
        <v>1</v>
      </c>
      <c r="U20" s="34" t="s">
        <v>224</v>
      </c>
      <c r="W20" s="15" t="s">
        <v>149</v>
      </c>
      <c r="X20" s="17">
        <v>150000</v>
      </c>
      <c r="Y20" s="22"/>
      <c r="Z20" s="15" t="s">
        <v>149</v>
      </c>
      <c r="AA20" s="17">
        <f t="shared" si="1"/>
        <v>165000</v>
      </c>
    </row>
    <row r="21" spans="2:30" ht="21.75" customHeight="1" x14ac:dyDescent="0.25">
      <c r="B21" s="27"/>
      <c r="C21" s="27"/>
      <c r="D21" s="54"/>
      <c r="E21" s="54"/>
      <c r="F21" s="54"/>
      <c r="G21" s="25"/>
      <c r="H21" s="26"/>
      <c r="I21" s="28"/>
      <c r="J21" s="148"/>
      <c r="K21" s="149"/>
      <c r="L21" s="28"/>
      <c r="M21" s="28"/>
      <c r="N21" s="28"/>
      <c r="O21" s="27"/>
      <c r="P21" s="28"/>
      <c r="Q21" s="150"/>
      <c r="R21" s="29"/>
      <c r="S21" s="29"/>
      <c r="T21" s="29"/>
      <c r="U21" s="29"/>
      <c r="W21" s="15"/>
      <c r="X21" s="17"/>
      <c r="Y21" s="22"/>
      <c r="Z21" s="15"/>
      <c r="AA21" s="17"/>
    </row>
    <row r="22" spans="2:30" ht="21.75" customHeight="1" thickBot="1" x14ac:dyDescent="0.3">
      <c r="B22" s="151"/>
      <c r="C22" s="151"/>
      <c r="D22" s="97"/>
      <c r="E22" s="97"/>
      <c r="F22" s="97"/>
      <c r="G22" s="152"/>
      <c r="H22" s="58"/>
      <c r="I22" s="98"/>
      <c r="J22" s="153"/>
      <c r="K22" s="154"/>
      <c r="L22" s="98"/>
      <c r="M22" s="98"/>
      <c r="N22" s="98"/>
      <c r="O22" s="151"/>
      <c r="P22" s="98"/>
      <c r="Q22" s="155"/>
      <c r="R22" s="156"/>
      <c r="S22" s="156"/>
      <c r="T22" s="156"/>
      <c r="U22" s="156"/>
      <c r="W22" s="15"/>
      <c r="X22" s="17"/>
      <c r="Y22" s="22"/>
      <c r="Z22" s="15"/>
      <c r="AA22" s="17"/>
    </row>
    <row r="23" spans="2:30" ht="21.75" customHeight="1" thickBot="1" x14ac:dyDescent="0.3">
      <c r="B23" s="377">
        <v>1</v>
      </c>
      <c r="C23" s="378"/>
      <c r="D23" s="378"/>
      <c r="E23" s="378"/>
      <c r="F23" s="379"/>
      <c r="G23" s="380">
        <v>2</v>
      </c>
      <c r="H23" s="381"/>
      <c r="I23" s="92">
        <v>3</v>
      </c>
      <c r="J23" s="96">
        <v>4</v>
      </c>
      <c r="K23" s="96">
        <v>5</v>
      </c>
      <c r="L23" s="7">
        <v>6</v>
      </c>
      <c r="M23" s="7">
        <v>7</v>
      </c>
      <c r="N23" s="7">
        <v>8</v>
      </c>
      <c r="O23" s="7">
        <v>9</v>
      </c>
      <c r="P23" s="7">
        <v>10</v>
      </c>
      <c r="Q23" s="7">
        <v>11</v>
      </c>
      <c r="R23" s="6">
        <v>12</v>
      </c>
      <c r="S23" s="6">
        <v>13</v>
      </c>
      <c r="T23" s="6">
        <v>14</v>
      </c>
      <c r="U23" s="6">
        <v>15</v>
      </c>
      <c r="W23" s="15"/>
      <c r="X23" s="17"/>
      <c r="Y23" s="22"/>
      <c r="Z23" s="15"/>
      <c r="AA23" s="17"/>
    </row>
    <row r="24" spans="2:30" ht="21.75" customHeight="1" thickTop="1" x14ac:dyDescent="0.25">
      <c r="B24" s="36">
        <v>1</v>
      </c>
      <c r="C24" s="36">
        <v>20</v>
      </c>
      <c r="D24" s="53" t="s">
        <v>55</v>
      </c>
      <c r="E24" s="53" t="s">
        <v>61</v>
      </c>
      <c r="F24" s="53" t="s">
        <v>73</v>
      </c>
      <c r="G24" s="47" t="s">
        <v>90</v>
      </c>
      <c r="H24" s="35" t="s">
        <v>27</v>
      </c>
      <c r="I24" s="35"/>
      <c r="J24" s="35"/>
      <c r="K24" s="68" t="s">
        <v>185</v>
      </c>
      <c r="L24" s="37"/>
      <c r="M24" s="37"/>
      <c r="N24" s="37" t="s">
        <v>267</v>
      </c>
      <c r="O24" s="36" t="s">
        <v>150</v>
      </c>
      <c r="P24" s="37" t="s">
        <v>241</v>
      </c>
      <c r="Q24" s="147">
        <v>1</v>
      </c>
      <c r="R24" s="38">
        <v>100000</v>
      </c>
      <c r="S24" s="38">
        <v>110000</v>
      </c>
      <c r="T24" s="38">
        <v>1</v>
      </c>
      <c r="U24" s="38" t="s">
        <v>224</v>
      </c>
      <c r="W24" s="15" t="s">
        <v>150</v>
      </c>
      <c r="X24" s="17">
        <v>100000</v>
      </c>
      <c r="Y24" s="22"/>
      <c r="Z24" s="15" t="s">
        <v>150</v>
      </c>
      <c r="AA24" s="17">
        <f t="shared" si="1"/>
        <v>110000</v>
      </c>
    </row>
    <row r="25" spans="2:30" ht="21.75" customHeight="1" x14ac:dyDescent="0.25">
      <c r="B25" s="15">
        <v>1</v>
      </c>
      <c r="C25" s="15">
        <v>20</v>
      </c>
      <c r="D25" s="48" t="s">
        <v>55</v>
      </c>
      <c r="E25" s="48" t="s">
        <v>61</v>
      </c>
      <c r="F25" s="48" t="s">
        <v>58</v>
      </c>
      <c r="G25" s="13" t="s">
        <v>93</v>
      </c>
      <c r="H25" s="39" t="s">
        <v>151</v>
      </c>
      <c r="I25" s="39"/>
      <c r="J25" s="39"/>
      <c r="K25" s="49" t="s">
        <v>186</v>
      </c>
      <c r="L25" s="16"/>
      <c r="M25" s="16"/>
      <c r="N25" s="16" t="s">
        <v>268</v>
      </c>
      <c r="O25" s="66" t="s">
        <v>152</v>
      </c>
      <c r="P25" s="16" t="s">
        <v>241</v>
      </c>
      <c r="Q25" s="67">
        <v>1</v>
      </c>
      <c r="R25" s="17">
        <v>165000</v>
      </c>
      <c r="S25" s="17">
        <v>173000</v>
      </c>
      <c r="T25" s="17">
        <v>1</v>
      </c>
      <c r="U25" s="17" t="s">
        <v>224</v>
      </c>
      <c r="W25" s="36" t="s">
        <v>152</v>
      </c>
      <c r="X25" s="38">
        <v>170000</v>
      </c>
      <c r="Y25" s="22"/>
      <c r="Z25" s="36" t="s">
        <v>152</v>
      </c>
      <c r="AA25" s="38">
        <f t="shared" si="1"/>
        <v>187000</v>
      </c>
    </row>
    <row r="26" spans="2:30" ht="21.75" customHeight="1" x14ac:dyDescent="0.25">
      <c r="B26" s="15">
        <v>1</v>
      </c>
      <c r="C26" s="15">
        <v>20</v>
      </c>
      <c r="D26" s="48" t="s">
        <v>55</v>
      </c>
      <c r="E26" s="48" t="s">
        <v>61</v>
      </c>
      <c r="F26" s="48" t="s">
        <v>74</v>
      </c>
      <c r="G26" s="13" t="s">
        <v>96</v>
      </c>
      <c r="H26" s="69" t="s">
        <v>153</v>
      </c>
      <c r="I26" s="39"/>
      <c r="J26" s="39"/>
      <c r="K26" s="49" t="s">
        <v>187</v>
      </c>
      <c r="L26" s="16"/>
      <c r="M26" s="16"/>
      <c r="N26" s="16" t="s">
        <v>269</v>
      </c>
      <c r="O26" s="15" t="s">
        <v>295</v>
      </c>
      <c r="P26" s="16" t="s">
        <v>241</v>
      </c>
      <c r="Q26" s="67">
        <v>1</v>
      </c>
      <c r="R26" s="17">
        <v>160000</v>
      </c>
      <c r="S26" s="17">
        <f t="shared" ref="S26:S27" si="2">R26+(R26*10%)</f>
        <v>176000</v>
      </c>
      <c r="T26" s="17">
        <v>1</v>
      </c>
      <c r="U26" s="17" t="s">
        <v>224</v>
      </c>
      <c r="W26" s="15" t="s">
        <v>154</v>
      </c>
      <c r="X26" s="17">
        <v>150000</v>
      </c>
      <c r="Y26" s="22">
        <f t="shared" ref="Y26:Y27" si="3">X26+(10%*X26)</f>
        <v>165000</v>
      </c>
      <c r="Z26" s="15" t="s">
        <v>154</v>
      </c>
      <c r="AA26" s="17">
        <f t="shared" si="1"/>
        <v>165000</v>
      </c>
    </row>
    <row r="27" spans="2:30" ht="21.75" customHeight="1" x14ac:dyDescent="0.25">
      <c r="B27" s="15">
        <v>1</v>
      </c>
      <c r="C27" s="15">
        <v>20</v>
      </c>
      <c r="D27" s="48" t="s">
        <v>55</v>
      </c>
      <c r="E27" s="48" t="s">
        <v>61</v>
      </c>
      <c r="F27" s="48" t="s">
        <v>75</v>
      </c>
      <c r="G27" s="13" t="s">
        <v>98</v>
      </c>
      <c r="H27" s="69" t="s">
        <v>28</v>
      </c>
      <c r="I27" s="39"/>
      <c r="J27" s="39"/>
      <c r="K27" s="49" t="s">
        <v>187</v>
      </c>
      <c r="L27" s="16"/>
      <c r="M27" s="16"/>
      <c r="N27" s="16" t="s">
        <v>270</v>
      </c>
      <c r="O27" s="15" t="s">
        <v>296</v>
      </c>
      <c r="P27" s="16" t="s">
        <v>241</v>
      </c>
      <c r="Q27" s="67">
        <v>1</v>
      </c>
      <c r="R27" s="17">
        <v>350000</v>
      </c>
      <c r="S27" s="17">
        <f t="shared" si="2"/>
        <v>385000</v>
      </c>
      <c r="T27" s="17">
        <v>1</v>
      </c>
      <c r="U27" s="17" t="s">
        <v>224</v>
      </c>
      <c r="W27" s="15" t="s">
        <v>156</v>
      </c>
      <c r="X27" s="17">
        <v>300000</v>
      </c>
      <c r="Y27" s="22">
        <f t="shared" si="3"/>
        <v>330000</v>
      </c>
      <c r="Z27" s="15" t="s">
        <v>156</v>
      </c>
      <c r="AA27" s="17">
        <f t="shared" si="1"/>
        <v>330000</v>
      </c>
    </row>
    <row r="28" spans="2:30" ht="21.75" customHeight="1" x14ac:dyDescent="0.25">
      <c r="B28" s="15">
        <v>1</v>
      </c>
      <c r="C28" s="15">
        <v>20</v>
      </c>
      <c r="D28" s="48" t="s">
        <v>55</v>
      </c>
      <c r="E28" s="48" t="s">
        <v>61</v>
      </c>
      <c r="F28" s="48" t="s">
        <v>59</v>
      </c>
      <c r="G28" s="13" t="s">
        <v>100</v>
      </c>
      <c r="H28" s="39" t="s">
        <v>29</v>
      </c>
      <c r="I28" s="39"/>
      <c r="J28" s="39"/>
      <c r="K28" s="49" t="s">
        <v>188</v>
      </c>
      <c r="L28" s="16"/>
      <c r="M28" s="16"/>
      <c r="N28" s="16" t="s">
        <v>271</v>
      </c>
      <c r="O28" s="15" t="s">
        <v>158</v>
      </c>
      <c r="P28" s="16" t="s">
        <v>242</v>
      </c>
      <c r="Q28" s="67">
        <v>1</v>
      </c>
      <c r="R28" s="17">
        <v>400000</v>
      </c>
      <c r="S28" s="17">
        <v>450000</v>
      </c>
      <c r="T28" s="17">
        <v>1</v>
      </c>
      <c r="U28" s="17" t="s">
        <v>224</v>
      </c>
      <c r="W28" s="15" t="s">
        <v>158</v>
      </c>
      <c r="X28" s="17">
        <v>400000</v>
      </c>
      <c r="Y28" s="22">
        <f t="shared" ref="Y28:Y41" si="4">X28+(10%*X28)</f>
        <v>440000</v>
      </c>
      <c r="Z28" s="15" t="s">
        <v>158</v>
      </c>
      <c r="AA28" s="17">
        <f t="shared" ref="AA28:AA41" si="5">X28+(X28*10%)</f>
        <v>440000</v>
      </c>
    </row>
    <row r="29" spans="2:30" ht="21.75" customHeight="1" x14ac:dyDescent="0.25">
      <c r="B29" s="15">
        <v>1</v>
      </c>
      <c r="C29" s="15">
        <v>20</v>
      </c>
      <c r="D29" s="48" t="s">
        <v>55</v>
      </c>
      <c r="E29" s="48" t="s">
        <v>61</v>
      </c>
      <c r="F29" s="48" t="s">
        <v>76</v>
      </c>
      <c r="G29" s="13" t="s">
        <v>104</v>
      </c>
      <c r="H29" s="69" t="s">
        <v>30</v>
      </c>
      <c r="I29" s="39"/>
      <c r="J29" s="39"/>
      <c r="K29" s="14" t="s">
        <v>183</v>
      </c>
      <c r="L29" s="16"/>
      <c r="M29" s="16"/>
      <c r="N29" s="16" t="s">
        <v>272</v>
      </c>
      <c r="O29" s="15" t="s">
        <v>160</v>
      </c>
      <c r="P29" s="16" t="s">
        <v>243</v>
      </c>
      <c r="Q29" s="67">
        <v>1</v>
      </c>
      <c r="R29" s="17">
        <v>170000</v>
      </c>
      <c r="S29" s="17">
        <v>180000</v>
      </c>
      <c r="T29" s="17">
        <v>1</v>
      </c>
      <c r="U29" s="17" t="s">
        <v>224</v>
      </c>
      <c r="W29" s="15" t="s">
        <v>160</v>
      </c>
      <c r="X29" s="17">
        <v>180000</v>
      </c>
      <c r="Y29" s="22">
        <f t="shared" si="4"/>
        <v>198000</v>
      </c>
      <c r="Z29" s="15" t="s">
        <v>160</v>
      </c>
      <c r="AA29" s="17">
        <f t="shared" si="5"/>
        <v>198000</v>
      </c>
    </row>
    <row r="30" spans="2:30" ht="21.75" customHeight="1" x14ac:dyDescent="0.25">
      <c r="B30" s="15">
        <v>1</v>
      </c>
      <c r="C30" s="15">
        <v>20</v>
      </c>
      <c r="D30" s="48" t="s">
        <v>55</v>
      </c>
      <c r="E30" s="48" t="s">
        <v>61</v>
      </c>
      <c r="F30" s="48" t="s">
        <v>77</v>
      </c>
      <c r="G30" s="13" t="s">
        <v>155</v>
      </c>
      <c r="H30" s="39" t="s">
        <v>162</v>
      </c>
      <c r="I30" s="39"/>
      <c r="J30" s="39"/>
      <c r="K30" s="14" t="s">
        <v>36</v>
      </c>
      <c r="L30" s="16"/>
      <c r="M30" s="16"/>
      <c r="N30" s="16" t="s">
        <v>273</v>
      </c>
      <c r="O30" s="66" t="s">
        <v>163</v>
      </c>
      <c r="P30" s="16" t="s">
        <v>244</v>
      </c>
      <c r="Q30" s="67">
        <v>1</v>
      </c>
      <c r="R30" s="17">
        <v>30000</v>
      </c>
      <c r="S30" s="17">
        <f t="shared" ref="S30:S36" si="6">R30+(R30*10%)</f>
        <v>33000</v>
      </c>
      <c r="T30" s="17">
        <v>1</v>
      </c>
      <c r="U30" s="17" t="s">
        <v>224</v>
      </c>
      <c r="W30" s="15" t="s">
        <v>163</v>
      </c>
      <c r="X30" s="17">
        <v>10000</v>
      </c>
      <c r="Y30" s="22">
        <f t="shared" si="4"/>
        <v>11000</v>
      </c>
      <c r="Z30" s="15" t="s">
        <v>163</v>
      </c>
      <c r="AA30" s="17">
        <f t="shared" si="5"/>
        <v>11000</v>
      </c>
    </row>
    <row r="31" spans="2:30" ht="21.75" customHeight="1" x14ac:dyDescent="0.25">
      <c r="B31" s="15">
        <v>1</v>
      </c>
      <c r="C31" s="15">
        <v>20</v>
      </c>
      <c r="D31" s="48" t="s">
        <v>55</v>
      </c>
      <c r="E31" s="48" t="s">
        <v>61</v>
      </c>
      <c r="F31" s="48" t="s">
        <v>61</v>
      </c>
      <c r="G31" s="13" t="s">
        <v>157</v>
      </c>
      <c r="H31" s="39" t="s">
        <v>32</v>
      </c>
      <c r="I31" s="39"/>
      <c r="J31" s="39"/>
      <c r="K31" s="14" t="s">
        <v>183</v>
      </c>
      <c r="L31" s="16"/>
      <c r="M31" s="16"/>
      <c r="N31" s="16" t="s">
        <v>274</v>
      </c>
      <c r="O31" s="15" t="s">
        <v>78</v>
      </c>
      <c r="P31" s="16" t="s">
        <v>245</v>
      </c>
      <c r="Q31" s="67">
        <v>1</v>
      </c>
      <c r="R31" s="17">
        <v>35000</v>
      </c>
      <c r="S31" s="17">
        <f t="shared" si="6"/>
        <v>38500</v>
      </c>
      <c r="T31" s="17">
        <v>1</v>
      </c>
      <c r="U31" s="17" t="s">
        <v>224</v>
      </c>
      <c r="W31" s="15" t="s">
        <v>78</v>
      </c>
      <c r="X31" s="17">
        <v>25000</v>
      </c>
      <c r="Y31" s="22">
        <f t="shared" si="4"/>
        <v>27500</v>
      </c>
      <c r="Z31" s="15" t="s">
        <v>78</v>
      </c>
      <c r="AA31" s="17">
        <f t="shared" si="5"/>
        <v>27500</v>
      </c>
    </row>
    <row r="32" spans="2:30" ht="21.75" customHeight="1" x14ac:dyDescent="0.25">
      <c r="B32" s="15">
        <v>1</v>
      </c>
      <c r="C32" s="15">
        <v>20</v>
      </c>
      <c r="D32" s="48" t="s">
        <v>55</v>
      </c>
      <c r="E32" s="48" t="s">
        <v>61</v>
      </c>
      <c r="F32" s="48" t="s">
        <v>191</v>
      </c>
      <c r="G32" s="13" t="s">
        <v>159</v>
      </c>
      <c r="H32" s="39" t="s">
        <v>167</v>
      </c>
      <c r="I32" s="39"/>
      <c r="J32" s="39"/>
      <c r="K32" s="14" t="s">
        <v>183</v>
      </c>
      <c r="L32" s="16"/>
      <c r="M32" s="16"/>
      <c r="N32" s="16" t="s">
        <v>275</v>
      </c>
      <c r="O32" s="15" t="s">
        <v>107</v>
      </c>
      <c r="P32" s="16" t="s">
        <v>243</v>
      </c>
      <c r="Q32" s="67">
        <v>1</v>
      </c>
      <c r="R32" s="17">
        <v>40000</v>
      </c>
      <c r="S32" s="17">
        <f t="shared" si="6"/>
        <v>44000</v>
      </c>
      <c r="T32" s="17">
        <v>1</v>
      </c>
      <c r="U32" s="17" t="s">
        <v>224</v>
      </c>
      <c r="W32" s="15" t="s">
        <v>80</v>
      </c>
      <c r="X32" s="17">
        <v>100000</v>
      </c>
      <c r="Y32" s="22">
        <f t="shared" si="4"/>
        <v>110000</v>
      </c>
      <c r="Z32" s="15" t="s">
        <v>80</v>
      </c>
      <c r="AA32" s="17">
        <f t="shared" si="5"/>
        <v>110000</v>
      </c>
    </row>
    <row r="33" spans="2:30" ht="21.75" customHeight="1" x14ac:dyDescent="0.25">
      <c r="B33" s="15">
        <v>1</v>
      </c>
      <c r="C33" s="15">
        <v>20</v>
      </c>
      <c r="D33" s="48" t="s">
        <v>55</v>
      </c>
      <c r="E33" s="48" t="s">
        <v>61</v>
      </c>
      <c r="F33" s="48" t="s">
        <v>192</v>
      </c>
      <c r="G33" s="13" t="s">
        <v>161</v>
      </c>
      <c r="H33" s="39" t="s">
        <v>169</v>
      </c>
      <c r="I33" s="39"/>
      <c r="J33" s="39"/>
      <c r="K33" s="14" t="s">
        <v>183</v>
      </c>
      <c r="L33" s="16"/>
      <c r="M33" s="16"/>
      <c r="N33" s="16" t="s">
        <v>276</v>
      </c>
      <c r="O33" s="15" t="s">
        <v>311</v>
      </c>
      <c r="P33" s="16" t="s">
        <v>246</v>
      </c>
      <c r="Q33" s="67">
        <v>1</v>
      </c>
      <c r="R33" s="17">
        <v>70000</v>
      </c>
      <c r="S33" s="17">
        <f>R33</f>
        <v>70000</v>
      </c>
      <c r="T33" s="17">
        <v>1</v>
      </c>
      <c r="U33" s="17" t="s">
        <v>224</v>
      </c>
      <c r="W33" s="15" t="s">
        <v>170</v>
      </c>
      <c r="X33" s="17">
        <v>65000</v>
      </c>
      <c r="Y33" s="22">
        <f t="shared" si="4"/>
        <v>71500</v>
      </c>
      <c r="Z33" s="15" t="s">
        <v>170</v>
      </c>
      <c r="AA33" s="17">
        <f t="shared" si="5"/>
        <v>71500</v>
      </c>
    </row>
    <row r="34" spans="2:30" ht="21.75" customHeight="1" x14ac:dyDescent="0.25">
      <c r="B34" s="15">
        <v>1</v>
      </c>
      <c r="C34" s="15">
        <v>20</v>
      </c>
      <c r="D34" s="48" t="s">
        <v>55</v>
      </c>
      <c r="E34" s="48" t="s">
        <v>61</v>
      </c>
      <c r="F34" s="48" t="s">
        <v>193</v>
      </c>
      <c r="G34" s="13" t="s">
        <v>164</v>
      </c>
      <c r="H34" s="39" t="s">
        <v>171</v>
      </c>
      <c r="I34" s="39"/>
      <c r="J34" s="39"/>
      <c r="K34" s="14" t="s">
        <v>183</v>
      </c>
      <c r="L34" s="16"/>
      <c r="M34" s="16"/>
      <c r="N34" s="16" t="s">
        <v>277</v>
      </c>
      <c r="O34" s="15" t="s">
        <v>80</v>
      </c>
      <c r="P34" s="16" t="s">
        <v>247</v>
      </c>
      <c r="Q34" s="67">
        <v>0.7</v>
      </c>
      <c r="R34" s="17">
        <v>200000</v>
      </c>
      <c r="S34" s="17">
        <f t="shared" si="6"/>
        <v>220000</v>
      </c>
      <c r="T34" s="17">
        <v>1</v>
      </c>
      <c r="U34" s="17" t="s">
        <v>224</v>
      </c>
      <c r="W34" s="15" t="s">
        <v>80</v>
      </c>
      <c r="X34" s="17">
        <v>100000</v>
      </c>
      <c r="Y34" s="22">
        <f t="shared" si="4"/>
        <v>110000</v>
      </c>
      <c r="Z34" s="15" t="s">
        <v>80</v>
      </c>
      <c r="AA34" s="17">
        <f t="shared" si="5"/>
        <v>110000</v>
      </c>
    </row>
    <row r="35" spans="2:30" ht="21.75" customHeight="1" x14ac:dyDescent="0.25">
      <c r="B35" s="15">
        <v>1</v>
      </c>
      <c r="C35" s="15">
        <v>20</v>
      </c>
      <c r="D35" s="48" t="s">
        <v>55</v>
      </c>
      <c r="E35" s="48" t="s">
        <v>61</v>
      </c>
      <c r="F35" s="48" t="s">
        <v>194</v>
      </c>
      <c r="G35" s="13" t="s">
        <v>165</v>
      </c>
      <c r="H35" s="39" t="s">
        <v>172</v>
      </c>
      <c r="I35" s="39"/>
      <c r="J35" s="39"/>
      <c r="K35" s="14" t="s">
        <v>183</v>
      </c>
      <c r="L35" s="16"/>
      <c r="M35" s="16"/>
      <c r="N35" s="16" t="s">
        <v>278</v>
      </c>
      <c r="O35" s="15" t="s">
        <v>173</v>
      </c>
      <c r="P35" s="16" t="s">
        <v>241</v>
      </c>
      <c r="Q35" s="67">
        <v>1</v>
      </c>
      <c r="R35" s="17">
        <v>30000</v>
      </c>
      <c r="S35" s="17">
        <f t="shared" si="6"/>
        <v>33000</v>
      </c>
      <c r="T35" s="17">
        <v>1</v>
      </c>
      <c r="U35" s="17" t="s">
        <v>224</v>
      </c>
      <c r="W35" s="15" t="s">
        <v>173</v>
      </c>
      <c r="X35" s="17">
        <v>100000</v>
      </c>
      <c r="Y35" s="22">
        <f t="shared" si="4"/>
        <v>110000</v>
      </c>
      <c r="Z35" s="15" t="s">
        <v>173</v>
      </c>
      <c r="AA35" s="17">
        <f t="shared" si="5"/>
        <v>110000</v>
      </c>
    </row>
    <row r="36" spans="2:30" ht="21.75" customHeight="1" x14ac:dyDescent="0.25">
      <c r="B36" s="15">
        <v>1</v>
      </c>
      <c r="C36" s="15">
        <v>20</v>
      </c>
      <c r="D36" s="48" t="s">
        <v>55</v>
      </c>
      <c r="E36" s="48" t="s">
        <v>61</v>
      </c>
      <c r="F36" s="48" t="s">
        <v>195</v>
      </c>
      <c r="G36" s="13" t="s">
        <v>166</v>
      </c>
      <c r="H36" s="69" t="s">
        <v>279</v>
      </c>
      <c r="I36" s="39"/>
      <c r="J36" s="39"/>
      <c r="K36" s="14" t="s">
        <v>183</v>
      </c>
      <c r="L36" s="16"/>
      <c r="M36" s="16"/>
      <c r="N36" s="16" t="s">
        <v>280</v>
      </c>
      <c r="O36" s="15" t="s">
        <v>309</v>
      </c>
      <c r="P36" s="16" t="s">
        <v>241</v>
      </c>
      <c r="Q36" s="67">
        <v>1</v>
      </c>
      <c r="R36" s="17">
        <v>52000</v>
      </c>
      <c r="S36" s="17">
        <f t="shared" si="6"/>
        <v>57200</v>
      </c>
      <c r="T36" s="17">
        <v>1</v>
      </c>
      <c r="U36" s="17" t="s">
        <v>224</v>
      </c>
      <c r="W36" s="15" t="s">
        <v>174</v>
      </c>
      <c r="X36" s="17">
        <v>100000</v>
      </c>
      <c r="Y36" s="22">
        <f t="shared" si="4"/>
        <v>110000</v>
      </c>
      <c r="Z36" s="15" t="s">
        <v>174</v>
      </c>
      <c r="AA36" s="17">
        <f t="shared" si="5"/>
        <v>110000</v>
      </c>
    </row>
    <row r="37" spans="2:30" ht="21.75" customHeight="1" x14ac:dyDescent="0.25">
      <c r="B37" s="15">
        <v>1</v>
      </c>
      <c r="C37" s="15">
        <v>20</v>
      </c>
      <c r="D37" s="48" t="s">
        <v>55</v>
      </c>
      <c r="E37" s="48" t="s">
        <v>61</v>
      </c>
      <c r="F37" s="48" t="s">
        <v>346</v>
      </c>
      <c r="G37" s="13" t="s">
        <v>168</v>
      </c>
      <c r="H37" s="69" t="s">
        <v>307</v>
      </c>
      <c r="I37" s="39"/>
      <c r="J37" s="39"/>
      <c r="K37" s="14" t="s">
        <v>183</v>
      </c>
      <c r="L37" s="16"/>
      <c r="M37" s="16"/>
      <c r="N37" s="16" t="s">
        <v>281</v>
      </c>
      <c r="O37" s="15" t="s">
        <v>80</v>
      </c>
      <c r="P37" s="16" t="s">
        <v>241</v>
      </c>
      <c r="Q37" s="67">
        <v>1</v>
      </c>
      <c r="R37" s="17">
        <v>120000</v>
      </c>
      <c r="S37" s="17">
        <f>R37</f>
        <v>120000</v>
      </c>
      <c r="T37" s="17">
        <v>1</v>
      </c>
      <c r="U37" s="17" t="s">
        <v>224</v>
      </c>
      <c r="V37" s="22">
        <f>SUM(R15:R37)-10</f>
        <v>4604002</v>
      </c>
      <c r="W37" s="15" t="s">
        <v>80</v>
      </c>
      <c r="X37" s="17">
        <v>100000</v>
      </c>
      <c r="Y37" s="22">
        <f t="shared" si="4"/>
        <v>110000</v>
      </c>
      <c r="Z37" s="15" t="s">
        <v>80</v>
      </c>
      <c r="AA37" s="17">
        <f t="shared" si="5"/>
        <v>110000</v>
      </c>
    </row>
    <row r="38" spans="2:30" ht="21.75" customHeight="1" x14ac:dyDescent="0.25">
      <c r="B38" s="15">
        <v>1</v>
      </c>
      <c r="C38" s="15">
        <v>20</v>
      </c>
      <c r="D38" s="48" t="s">
        <v>55</v>
      </c>
      <c r="E38" s="48" t="s">
        <v>61</v>
      </c>
      <c r="F38" s="48" t="s">
        <v>344</v>
      </c>
      <c r="G38" s="13" t="s">
        <v>327</v>
      </c>
      <c r="H38" s="69" t="s">
        <v>408</v>
      </c>
      <c r="I38" s="39"/>
      <c r="J38" s="39"/>
      <c r="K38" s="14" t="s">
        <v>183</v>
      </c>
      <c r="L38" s="16"/>
      <c r="M38" s="16"/>
      <c r="N38" s="16" t="s">
        <v>409</v>
      </c>
      <c r="O38" s="15" t="s">
        <v>411</v>
      </c>
      <c r="P38" s="16" t="s">
        <v>246</v>
      </c>
      <c r="Q38" s="67">
        <v>1</v>
      </c>
      <c r="R38" s="17">
        <v>50000</v>
      </c>
      <c r="S38" s="17">
        <v>70000</v>
      </c>
      <c r="T38" s="17">
        <v>1</v>
      </c>
      <c r="U38" s="17" t="s">
        <v>224</v>
      </c>
      <c r="V38" s="22"/>
      <c r="W38" s="12"/>
      <c r="X38" s="23"/>
      <c r="Y38" s="22"/>
      <c r="Z38" s="12"/>
      <c r="AA38" s="17"/>
    </row>
    <row r="39" spans="2:30" ht="21.75" customHeight="1" x14ac:dyDescent="0.25">
      <c r="B39" s="15">
        <v>1</v>
      </c>
      <c r="C39" s="15">
        <v>20</v>
      </c>
      <c r="D39" s="48" t="s">
        <v>55</v>
      </c>
      <c r="E39" s="48" t="s">
        <v>61</v>
      </c>
      <c r="F39" s="48" t="s">
        <v>348</v>
      </c>
      <c r="G39" s="13" t="s">
        <v>345</v>
      </c>
      <c r="H39" s="69" t="s">
        <v>350</v>
      </c>
      <c r="I39" s="39"/>
      <c r="J39" s="39"/>
      <c r="K39" s="14" t="s">
        <v>183</v>
      </c>
      <c r="L39" s="16"/>
      <c r="M39" s="16"/>
      <c r="N39" s="16" t="s">
        <v>351</v>
      </c>
      <c r="O39" s="15" t="s">
        <v>411</v>
      </c>
      <c r="P39" s="16" t="s">
        <v>246</v>
      </c>
      <c r="Q39" s="67">
        <v>1</v>
      </c>
      <c r="R39" s="17">
        <v>70000</v>
      </c>
      <c r="S39" s="17">
        <v>80000</v>
      </c>
      <c r="T39" s="17">
        <v>1</v>
      </c>
      <c r="U39" s="17" t="s">
        <v>224</v>
      </c>
      <c r="V39" s="22"/>
      <c r="W39" s="12"/>
      <c r="X39" s="23"/>
      <c r="Y39" s="22"/>
      <c r="Z39" s="12"/>
      <c r="AA39" s="17"/>
    </row>
    <row r="40" spans="2:30" ht="60.75" customHeight="1" x14ac:dyDescent="0.25">
      <c r="B40" s="85">
        <v>1</v>
      </c>
      <c r="C40" s="85">
        <v>20</v>
      </c>
      <c r="D40" s="86" t="s">
        <v>55</v>
      </c>
      <c r="E40" s="86" t="s">
        <v>62</v>
      </c>
      <c r="F40" s="86"/>
      <c r="G40" s="357" t="s">
        <v>222</v>
      </c>
      <c r="H40" s="358"/>
      <c r="I40" s="91" t="s">
        <v>255</v>
      </c>
      <c r="J40" s="422" t="s">
        <v>256</v>
      </c>
      <c r="K40" s="90"/>
      <c r="L40" s="90" t="s">
        <v>248</v>
      </c>
      <c r="M40" s="90" t="s">
        <v>249</v>
      </c>
      <c r="N40" s="90"/>
      <c r="O40" s="85"/>
      <c r="P40" s="90"/>
      <c r="Q40" s="90"/>
      <c r="R40" s="87">
        <f>R41</f>
        <v>450000</v>
      </c>
      <c r="S40" s="87">
        <f>S41</f>
        <v>455000</v>
      </c>
      <c r="T40" s="87"/>
      <c r="U40" s="87"/>
      <c r="V40" s="71"/>
      <c r="W40" s="70"/>
      <c r="X40" s="73"/>
      <c r="Y40" s="75">
        <f t="shared" si="4"/>
        <v>0</v>
      </c>
      <c r="Z40" s="70"/>
      <c r="AA40" s="74">
        <f t="shared" si="5"/>
        <v>0</v>
      </c>
      <c r="AB40" s="71"/>
      <c r="AC40" s="71"/>
      <c r="AD40" s="71"/>
    </row>
    <row r="41" spans="2:30" ht="42.75" customHeight="1" x14ac:dyDescent="0.25">
      <c r="B41" s="15">
        <v>1</v>
      </c>
      <c r="C41" s="15">
        <v>20</v>
      </c>
      <c r="D41" s="48" t="s">
        <v>55</v>
      </c>
      <c r="E41" s="48" t="s">
        <v>62</v>
      </c>
      <c r="F41" s="48" t="s">
        <v>56</v>
      </c>
      <c r="G41" s="13" t="s">
        <v>85</v>
      </c>
      <c r="H41" s="19" t="s">
        <v>175</v>
      </c>
      <c r="I41" s="19"/>
      <c r="J41" s="422"/>
      <c r="K41" s="16" t="s">
        <v>189</v>
      </c>
      <c r="L41" s="16"/>
      <c r="M41" s="16"/>
      <c r="N41" s="16" t="s">
        <v>199</v>
      </c>
      <c r="O41" s="66" t="s">
        <v>250</v>
      </c>
      <c r="P41" s="16" t="s">
        <v>251</v>
      </c>
      <c r="Q41" s="67">
        <v>1</v>
      </c>
      <c r="R41" s="17">
        <v>450000</v>
      </c>
      <c r="S41" s="17">
        <v>455000</v>
      </c>
      <c r="T41" s="17">
        <v>1</v>
      </c>
      <c r="U41" s="17" t="s">
        <v>224</v>
      </c>
      <c r="V41" s="30">
        <v>500000</v>
      </c>
      <c r="W41" s="12" t="s">
        <v>176</v>
      </c>
      <c r="X41" s="23">
        <v>500000</v>
      </c>
      <c r="Y41" s="22">
        <f t="shared" si="4"/>
        <v>550000</v>
      </c>
      <c r="Z41" s="12" t="s">
        <v>176</v>
      </c>
      <c r="AA41" s="17">
        <f t="shared" si="5"/>
        <v>550000</v>
      </c>
    </row>
    <row r="42" spans="2:30" ht="39.75" customHeight="1" x14ac:dyDescent="0.25">
      <c r="B42" s="85">
        <v>1</v>
      </c>
      <c r="C42" s="85">
        <v>20</v>
      </c>
      <c r="D42" s="86" t="s">
        <v>55</v>
      </c>
      <c r="E42" s="86" t="s">
        <v>67</v>
      </c>
      <c r="F42" s="86"/>
      <c r="G42" s="355" t="s">
        <v>220</v>
      </c>
      <c r="H42" s="356"/>
      <c r="I42" s="125" t="s">
        <v>255</v>
      </c>
      <c r="J42" s="417" t="s">
        <v>256</v>
      </c>
      <c r="K42" s="126" t="s">
        <v>36</v>
      </c>
      <c r="L42" s="384" t="s">
        <v>282</v>
      </c>
      <c r="M42" s="89">
        <v>0.6</v>
      </c>
      <c r="N42" s="90"/>
      <c r="O42" s="89"/>
      <c r="P42" s="90"/>
      <c r="Q42" s="90"/>
      <c r="R42" s="87">
        <f>SUM(R43:R46)</f>
        <v>148000</v>
      </c>
      <c r="S42" s="87">
        <f>SUM(S43:S46)</f>
        <v>171800</v>
      </c>
      <c r="T42" s="87"/>
      <c r="U42" s="87"/>
      <c r="V42" s="30"/>
      <c r="W42" s="12"/>
      <c r="X42" s="23"/>
      <c r="Y42" s="22"/>
      <c r="Z42" s="12"/>
      <c r="AA42" s="23"/>
    </row>
    <row r="43" spans="2:30" ht="21.75" customHeight="1" x14ac:dyDescent="0.25">
      <c r="B43" s="15">
        <v>1</v>
      </c>
      <c r="C43" s="15">
        <v>20</v>
      </c>
      <c r="D43" s="48" t="s">
        <v>55</v>
      </c>
      <c r="E43" s="48" t="s">
        <v>63</v>
      </c>
      <c r="F43" s="48" t="s">
        <v>56</v>
      </c>
      <c r="G43" s="13" t="s">
        <v>85</v>
      </c>
      <c r="H43" s="39" t="s">
        <v>24</v>
      </c>
      <c r="I43" s="59"/>
      <c r="J43" s="417"/>
      <c r="K43" s="14" t="s">
        <v>36</v>
      </c>
      <c r="L43" s="384"/>
      <c r="M43" s="16"/>
      <c r="N43" s="16" t="s">
        <v>144</v>
      </c>
      <c r="O43" s="15" t="s">
        <v>292</v>
      </c>
      <c r="P43" s="16" t="s">
        <v>237</v>
      </c>
      <c r="Q43" s="67">
        <v>1</v>
      </c>
      <c r="R43" s="17">
        <v>27000</v>
      </c>
      <c r="S43" s="17">
        <f>R43+(R43*10%)</f>
        <v>29700</v>
      </c>
      <c r="T43" s="17">
        <v>1</v>
      </c>
      <c r="U43" s="17" t="s">
        <v>224</v>
      </c>
      <c r="V43" s="30"/>
      <c r="W43" s="12"/>
      <c r="X43" s="23"/>
      <c r="Y43" s="22"/>
      <c r="Z43" s="12"/>
      <c r="AA43" s="23"/>
    </row>
    <row r="44" spans="2:30" ht="21.75" customHeight="1" x14ac:dyDescent="0.25">
      <c r="B44" s="15">
        <v>1</v>
      </c>
      <c r="C44" s="15">
        <v>20</v>
      </c>
      <c r="D44" s="48" t="s">
        <v>55</v>
      </c>
      <c r="E44" s="48" t="s">
        <v>63</v>
      </c>
      <c r="F44" s="48" t="s">
        <v>57</v>
      </c>
      <c r="G44" s="18" t="s">
        <v>87</v>
      </c>
      <c r="H44" s="39" t="s">
        <v>25</v>
      </c>
      <c r="I44" s="16"/>
      <c r="J44" s="417"/>
      <c r="K44" s="14" t="s">
        <v>36</v>
      </c>
      <c r="L44" s="16"/>
      <c r="M44" s="16"/>
      <c r="N44" s="16" t="s">
        <v>283</v>
      </c>
      <c r="O44" s="20">
        <v>1</v>
      </c>
      <c r="P44" s="16" t="s">
        <v>237</v>
      </c>
      <c r="Q44" s="67">
        <v>1</v>
      </c>
      <c r="R44" s="17">
        <v>6000</v>
      </c>
      <c r="S44" s="17">
        <f t="shared" ref="S44:S45" si="7">R44+(R44*10%)</f>
        <v>6600</v>
      </c>
      <c r="T44" s="17">
        <v>1</v>
      </c>
      <c r="U44" s="17" t="s">
        <v>224</v>
      </c>
      <c r="V44" s="30"/>
      <c r="W44" s="12"/>
      <c r="X44" s="23"/>
      <c r="Y44" s="22"/>
      <c r="Z44" s="12"/>
      <c r="AA44" s="23"/>
    </row>
    <row r="45" spans="2:30" ht="21.75" customHeight="1" x14ac:dyDescent="0.25">
      <c r="B45" s="15">
        <v>1</v>
      </c>
      <c r="C45" s="15">
        <v>20</v>
      </c>
      <c r="D45" s="48" t="s">
        <v>55</v>
      </c>
      <c r="E45" s="48" t="s">
        <v>63</v>
      </c>
      <c r="F45" s="48" t="s">
        <v>68</v>
      </c>
      <c r="G45" s="13" t="s">
        <v>90</v>
      </c>
      <c r="H45" s="69" t="s">
        <v>190</v>
      </c>
      <c r="I45" s="39"/>
      <c r="J45" s="417"/>
      <c r="K45" s="14" t="s">
        <v>36</v>
      </c>
      <c r="L45" s="16"/>
      <c r="M45" s="16"/>
      <c r="N45" s="16" t="s">
        <v>284</v>
      </c>
      <c r="O45" s="20">
        <v>1</v>
      </c>
      <c r="P45" s="16" t="s">
        <v>239</v>
      </c>
      <c r="Q45" s="67">
        <v>1</v>
      </c>
      <c r="R45" s="17">
        <v>5000</v>
      </c>
      <c r="S45" s="17">
        <f t="shared" si="7"/>
        <v>5500</v>
      </c>
      <c r="T45" s="17">
        <v>1</v>
      </c>
      <c r="U45" s="17" t="s">
        <v>224</v>
      </c>
      <c r="V45" s="30"/>
      <c r="W45" s="12"/>
      <c r="X45" s="23"/>
      <c r="Y45" s="22"/>
      <c r="Z45" s="12"/>
      <c r="AA45" s="23"/>
    </row>
    <row r="46" spans="2:30" ht="21.75" customHeight="1" thickBot="1" x14ac:dyDescent="0.3">
      <c r="B46" s="15">
        <v>1</v>
      </c>
      <c r="C46" s="15">
        <v>20</v>
      </c>
      <c r="D46" s="48" t="s">
        <v>55</v>
      </c>
      <c r="E46" s="48" t="s">
        <v>63</v>
      </c>
      <c r="F46" s="48" t="s">
        <v>71</v>
      </c>
      <c r="G46" s="18" t="s">
        <v>93</v>
      </c>
      <c r="H46" s="39" t="s">
        <v>147</v>
      </c>
      <c r="I46" s="39"/>
      <c r="J46" s="417"/>
      <c r="K46" s="14" t="s">
        <v>36</v>
      </c>
      <c r="L46" s="16"/>
      <c r="M46" s="16"/>
      <c r="N46" s="16" t="s">
        <v>148</v>
      </c>
      <c r="O46" s="20">
        <v>0.5</v>
      </c>
      <c r="P46" s="16" t="s">
        <v>238</v>
      </c>
      <c r="Q46" s="67">
        <v>0.5</v>
      </c>
      <c r="R46" s="17">
        <v>110000</v>
      </c>
      <c r="S46" s="17">
        <v>130000</v>
      </c>
      <c r="T46" s="17">
        <v>1</v>
      </c>
      <c r="U46" s="17" t="s">
        <v>224</v>
      </c>
      <c r="V46" s="30"/>
      <c r="W46" s="12"/>
      <c r="X46" s="23"/>
      <c r="Y46" s="22"/>
      <c r="Z46" s="12"/>
      <c r="AA46" s="23"/>
    </row>
    <row r="47" spans="2:30" ht="21.75" customHeight="1" x14ac:dyDescent="0.25">
      <c r="B47" s="27"/>
      <c r="C47" s="27"/>
      <c r="D47" s="54"/>
      <c r="E47" s="54"/>
      <c r="F47" s="54"/>
      <c r="G47" s="25"/>
      <c r="H47" s="26"/>
      <c r="I47" s="28"/>
      <c r="J47" s="148"/>
      <c r="K47" s="149"/>
      <c r="L47" s="28"/>
      <c r="M47" s="28"/>
      <c r="N47" s="28"/>
      <c r="O47" s="27"/>
      <c r="P47" s="28"/>
      <c r="Q47" s="150"/>
      <c r="R47" s="29"/>
      <c r="S47" s="29"/>
      <c r="T47" s="29"/>
      <c r="U47" s="29"/>
      <c r="V47" s="30"/>
      <c r="W47" s="12"/>
      <c r="X47" s="23"/>
      <c r="Y47" s="22"/>
      <c r="Z47" s="12"/>
      <c r="AA47" s="23"/>
    </row>
    <row r="48" spans="2:30" ht="21.75" customHeight="1" thickBot="1" x14ac:dyDescent="0.3">
      <c r="B48" s="151"/>
      <c r="C48" s="151"/>
      <c r="D48" s="97"/>
      <c r="E48" s="97"/>
      <c r="F48" s="97"/>
      <c r="G48" s="152"/>
      <c r="H48" s="58"/>
      <c r="I48" s="98"/>
      <c r="J48" s="153"/>
      <c r="K48" s="154"/>
      <c r="L48" s="98"/>
      <c r="M48" s="98"/>
      <c r="N48" s="98"/>
      <c r="O48" s="151"/>
      <c r="P48" s="98"/>
      <c r="Q48" s="155"/>
      <c r="R48" s="156"/>
      <c r="S48" s="156"/>
      <c r="T48" s="156"/>
      <c r="U48" s="156"/>
      <c r="V48" s="30"/>
      <c r="W48" s="12"/>
      <c r="X48" s="23"/>
      <c r="Y48" s="22"/>
      <c r="Z48" s="12"/>
      <c r="AA48" s="23"/>
    </row>
    <row r="49" spans="2:27" ht="21.75" customHeight="1" thickBot="1" x14ac:dyDescent="0.3">
      <c r="B49" s="377">
        <v>1</v>
      </c>
      <c r="C49" s="378"/>
      <c r="D49" s="378"/>
      <c r="E49" s="378"/>
      <c r="F49" s="379"/>
      <c r="G49" s="380">
        <v>2</v>
      </c>
      <c r="H49" s="381"/>
      <c r="I49" s="92">
        <v>3</v>
      </c>
      <c r="J49" s="96">
        <v>4</v>
      </c>
      <c r="K49" s="96">
        <v>5</v>
      </c>
      <c r="L49" s="7">
        <v>6</v>
      </c>
      <c r="M49" s="7">
        <v>7</v>
      </c>
      <c r="N49" s="7">
        <v>8</v>
      </c>
      <c r="O49" s="7">
        <v>9</v>
      </c>
      <c r="P49" s="7">
        <v>10</v>
      </c>
      <c r="Q49" s="7">
        <v>11</v>
      </c>
      <c r="R49" s="6">
        <v>12</v>
      </c>
      <c r="S49" s="6">
        <v>13</v>
      </c>
      <c r="T49" s="6">
        <v>14</v>
      </c>
      <c r="U49" s="6">
        <v>15</v>
      </c>
      <c r="V49" s="30"/>
      <c r="W49" s="12"/>
      <c r="X49" s="23"/>
      <c r="Y49" s="22"/>
      <c r="Z49" s="12"/>
      <c r="AA49" s="23"/>
    </row>
    <row r="50" spans="2:27" s="71" customFormat="1" ht="47.25" customHeight="1" thickTop="1" x14ac:dyDescent="0.25">
      <c r="B50" s="101">
        <v>1</v>
      </c>
      <c r="C50" s="101">
        <v>20</v>
      </c>
      <c r="D50" s="102" t="s">
        <v>55</v>
      </c>
      <c r="E50" s="102" t="s">
        <v>56</v>
      </c>
      <c r="F50" s="101"/>
      <c r="G50" s="127" t="s">
        <v>216</v>
      </c>
      <c r="H50" s="128"/>
      <c r="I50" s="129" t="s">
        <v>255</v>
      </c>
      <c r="J50" s="383" t="s">
        <v>256</v>
      </c>
      <c r="K50" s="104" t="s">
        <v>36</v>
      </c>
      <c r="L50" s="382" t="s">
        <v>285</v>
      </c>
      <c r="M50" s="130">
        <v>0.95</v>
      </c>
      <c r="N50" s="104"/>
      <c r="O50" s="104"/>
      <c r="P50" s="104"/>
      <c r="Q50" s="104"/>
      <c r="R50" s="131">
        <f>SUM(R51:R58)</f>
        <v>887200</v>
      </c>
      <c r="S50" s="131">
        <f>SUM(S51:S58)</f>
        <v>951420</v>
      </c>
      <c r="T50" s="101"/>
      <c r="U50" s="101"/>
      <c r="W50" s="70" t="s">
        <v>84</v>
      </c>
      <c r="X50" s="70"/>
      <c r="Z50" s="70" t="s">
        <v>84</v>
      </c>
      <c r="AA50" s="70"/>
    </row>
    <row r="51" spans="2:27" ht="50.25" customHeight="1" x14ac:dyDescent="0.25">
      <c r="B51" s="15">
        <v>1</v>
      </c>
      <c r="C51" s="15">
        <v>20</v>
      </c>
      <c r="D51" s="48" t="s">
        <v>55</v>
      </c>
      <c r="E51" s="48" t="s">
        <v>56</v>
      </c>
      <c r="F51" s="48" t="s">
        <v>57</v>
      </c>
      <c r="G51" s="13" t="s">
        <v>85</v>
      </c>
      <c r="H51" s="84" t="s">
        <v>5</v>
      </c>
      <c r="I51" s="59"/>
      <c r="J51" s="383"/>
      <c r="K51" s="14" t="s">
        <v>36</v>
      </c>
      <c r="L51" s="382"/>
      <c r="M51" s="16"/>
      <c r="N51" s="16" t="s">
        <v>86</v>
      </c>
      <c r="O51" s="15" t="s">
        <v>84</v>
      </c>
      <c r="P51" s="16" t="s">
        <v>223</v>
      </c>
      <c r="Q51" s="15" t="s">
        <v>84</v>
      </c>
      <c r="R51" s="17">
        <v>50000</v>
      </c>
      <c r="S51" s="17">
        <f>R51</f>
        <v>50000</v>
      </c>
      <c r="T51" s="17">
        <v>1</v>
      </c>
      <c r="U51" s="17" t="s">
        <v>224</v>
      </c>
      <c r="W51" s="15" t="s">
        <v>84</v>
      </c>
      <c r="X51" s="17">
        <v>52000</v>
      </c>
      <c r="Z51" s="15" t="s">
        <v>84</v>
      </c>
      <c r="AA51" s="17">
        <f>X51+(X51*10%)</f>
        <v>57200</v>
      </c>
    </row>
    <row r="52" spans="2:27" ht="45" customHeight="1" x14ac:dyDescent="0.25">
      <c r="B52" s="15">
        <v>1</v>
      </c>
      <c r="C52" s="15">
        <v>20</v>
      </c>
      <c r="D52" s="48" t="s">
        <v>55</v>
      </c>
      <c r="E52" s="48" t="s">
        <v>56</v>
      </c>
      <c r="F52" s="48" t="s">
        <v>58</v>
      </c>
      <c r="G52" s="18" t="s">
        <v>87</v>
      </c>
      <c r="H52" s="21" t="s">
        <v>88</v>
      </c>
      <c r="I52" s="16"/>
      <c r="J52" s="383"/>
      <c r="K52" s="14" t="s">
        <v>36</v>
      </c>
      <c r="L52" s="382"/>
      <c r="M52" s="16"/>
      <c r="N52" s="16" t="s">
        <v>89</v>
      </c>
      <c r="O52" s="15" t="s">
        <v>84</v>
      </c>
      <c r="P52" s="16" t="s">
        <v>223</v>
      </c>
      <c r="Q52" s="15" t="s">
        <v>84</v>
      </c>
      <c r="R52" s="17">
        <v>5000</v>
      </c>
      <c r="S52" s="17">
        <v>5500</v>
      </c>
      <c r="T52" s="17">
        <v>1</v>
      </c>
      <c r="U52" s="17" t="s">
        <v>224</v>
      </c>
      <c r="W52" s="15" t="s">
        <v>84</v>
      </c>
      <c r="X52" s="17">
        <v>3600</v>
      </c>
      <c r="Z52" s="15" t="s">
        <v>84</v>
      </c>
      <c r="AA52" s="17">
        <f t="shared" ref="AA52:AA58" si="8">X52+(X52*10%)</f>
        <v>3960</v>
      </c>
    </row>
    <row r="53" spans="2:27" ht="47.25" customHeight="1" x14ac:dyDescent="0.25">
      <c r="B53" s="15">
        <v>1</v>
      </c>
      <c r="C53" s="15">
        <v>20</v>
      </c>
      <c r="D53" s="48" t="s">
        <v>55</v>
      </c>
      <c r="E53" s="48" t="s">
        <v>56</v>
      </c>
      <c r="F53" s="48" t="s">
        <v>59</v>
      </c>
      <c r="G53" s="18" t="s">
        <v>90</v>
      </c>
      <c r="H53" s="84" t="s">
        <v>6</v>
      </c>
      <c r="I53" s="59"/>
      <c r="J53" s="383"/>
      <c r="K53" s="14" t="s">
        <v>36</v>
      </c>
      <c r="L53" s="382"/>
      <c r="M53" s="16"/>
      <c r="N53" s="16" t="s">
        <v>91</v>
      </c>
      <c r="O53" s="66" t="s">
        <v>297</v>
      </c>
      <c r="P53" s="16" t="s">
        <v>223</v>
      </c>
      <c r="Q53" s="15" t="s">
        <v>84</v>
      </c>
      <c r="R53" s="17">
        <v>29000</v>
      </c>
      <c r="S53" s="17">
        <v>30000</v>
      </c>
      <c r="T53" s="17">
        <v>1</v>
      </c>
      <c r="U53" s="17" t="s">
        <v>224</v>
      </c>
      <c r="W53" s="15" t="s">
        <v>92</v>
      </c>
      <c r="X53" s="17">
        <v>40000</v>
      </c>
      <c r="Z53" s="15" t="s">
        <v>92</v>
      </c>
      <c r="AA53" s="17">
        <f t="shared" si="8"/>
        <v>44000</v>
      </c>
    </row>
    <row r="54" spans="2:27" ht="60" customHeight="1" x14ac:dyDescent="0.25">
      <c r="B54" s="15">
        <v>1</v>
      </c>
      <c r="C54" s="15">
        <v>20</v>
      </c>
      <c r="D54" s="48" t="s">
        <v>55</v>
      </c>
      <c r="E54" s="48" t="s">
        <v>56</v>
      </c>
      <c r="F54" s="48" t="s">
        <v>60</v>
      </c>
      <c r="G54" s="18" t="s">
        <v>93</v>
      </c>
      <c r="H54" s="56" t="s">
        <v>7</v>
      </c>
      <c r="I54" s="59"/>
      <c r="J54" s="56"/>
      <c r="K54" s="49" t="s">
        <v>181</v>
      </c>
      <c r="L54" s="16"/>
      <c r="M54" s="16"/>
      <c r="N54" s="16" t="s">
        <v>94</v>
      </c>
      <c r="O54" s="15" t="s">
        <v>95</v>
      </c>
      <c r="P54" s="16" t="s">
        <v>223</v>
      </c>
      <c r="Q54" s="15" t="s">
        <v>84</v>
      </c>
      <c r="R54" s="17">
        <v>350000</v>
      </c>
      <c r="S54" s="17">
        <v>400000</v>
      </c>
      <c r="T54" s="17">
        <v>1</v>
      </c>
      <c r="U54" s="17" t="s">
        <v>224</v>
      </c>
      <c r="W54" s="15" t="s">
        <v>95</v>
      </c>
      <c r="X54" s="17">
        <v>300000</v>
      </c>
      <c r="Z54" s="15" t="s">
        <v>95</v>
      </c>
      <c r="AA54" s="17">
        <f t="shared" si="8"/>
        <v>330000</v>
      </c>
    </row>
    <row r="55" spans="2:27" ht="45" customHeight="1" x14ac:dyDescent="0.25">
      <c r="B55" s="15">
        <v>1</v>
      </c>
      <c r="C55" s="15">
        <v>20</v>
      </c>
      <c r="D55" s="48" t="s">
        <v>55</v>
      </c>
      <c r="E55" s="48" t="s">
        <v>56</v>
      </c>
      <c r="F55" s="48" t="s">
        <v>61</v>
      </c>
      <c r="G55" s="18" t="s">
        <v>96</v>
      </c>
      <c r="H55" s="21" t="s">
        <v>8</v>
      </c>
      <c r="I55" s="16"/>
      <c r="J55" s="19"/>
      <c r="K55" s="49" t="s">
        <v>182</v>
      </c>
      <c r="L55" s="16"/>
      <c r="M55" s="16"/>
      <c r="N55" s="16" t="s">
        <v>97</v>
      </c>
      <c r="O55" s="15" t="s">
        <v>95</v>
      </c>
      <c r="P55" s="16" t="s">
        <v>223</v>
      </c>
      <c r="Q55" s="15" t="s">
        <v>84</v>
      </c>
      <c r="R55" s="17">
        <v>80000</v>
      </c>
      <c r="S55" s="17">
        <v>88000</v>
      </c>
      <c r="T55" s="17">
        <v>1</v>
      </c>
      <c r="U55" s="17" t="s">
        <v>224</v>
      </c>
      <c r="W55" s="15" t="s">
        <v>95</v>
      </c>
      <c r="X55" s="17">
        <v>70000</v>
      </c>
      <c r="Z55" s="15" t="s">
        <v>95</v>
      </c>
      <c r="AA55" s="17">
        <f t="shared" si="8"/>
        <v>77000</v>
      </c>
    </row>
    <row r="56" spans="2:27" ht="35.25" customHeight="1" x14ac:dyDescent="0.25">
      <c r="B56" s="15">
        <v>1</v>
      </c>
      <c r="C56" s="15">
        <v>20</v>
      </c>
      <c r="D56" s="48" t="s">
        <v>55</v>
      </c>
      <c r="E56" s="48" t="s">
        <v>56</v>
      </c>
      <c r="F56" s="48" t="s">
        <v>62</v>
      </c>
      <c r="G56" s="18" t="s">
        <v>98</v>
      </c>
      <c r="H56" s="56" t="s">
        <v>9</v>
      </c>
      <c r="I56" s="59"/>
      <c r="J56" s="56"/>
      <c r="K56" s="14" t="s">
        <v>36</v>
      </c>
      <c r="L56" s="16"/>
      <c r="M56" s="16"/>
      <c r="N56" s="16" t="s">
        <v>99</v>
      </c>
      <c r="O56" s="20">
        <v>1</v>
      </c>
      <c r="P56" s="16" t="s">
        <v>223</v>
      </c>
      <c r="Q56" s="15" t="s">
        <v>84</v>
      </c>
      <c r="R56" s="17">
        <v>366000</v>
      </c>
      <c r="S56" s="17">
        <v>370000</v>
      </c>
      <c r="T56" s="17">
        <v>1</v>
      </c>
      <c r="U56" s="17" t="s">
        <v>224</v>
      </c>
      <c r="W56" s="20">
        <v>1</v>
      </c>
      <c r="X56" s="17">
        <v>370000</v>
      </c>
      <c r="Z56" s="20">
        <v>1</v>
      </c>
      <c r="AA56" s="17">
        <f t="shared" si="8"/>
        <v>407000</v>
      </c>
    </row>
    <row r="57" spans="2:27" ht="38.25" customHeight="1" x14ac:dyDescent="0.25">
      <c r="B57" s="15">
        <v>1</v>
      </c>
      <c r="C57" s="15">
        <v>20</v>
      </c>
      <c r="D57" s="48" t="s">
        <v>55</v>
      </c>
      <c r="E57" s="48" t="s">
        <v>56</v>
      </c>
      <c r="F57" s="48" t="s">
        <v>63</v>
      </c>
      <c r="G57" s="18" t="s">
        <v>100</v>
      </c>
      <c r="H57" s="21" t="s">
        <v>101</v>
      </c>
      <c r="I57" s="16"/>
      <c r="J57" s="21"/>
      <c r="K57" s="14" t="s">
        <v>183</v>
      </c>
      <c r="L57" s="16"/>
      <c r="M57" s="16"/>
      <c r="N57" s="16" t="s">
        <v>102</v>
      </c>
      <c r="O57" s="15" t="s">
        <v>103</v>
      </c>
      <c r="P57" s="16" t="s">
        <v>223</v>
      </c>
      <c r="Q57" s="15" t="s">
        <v>84</v>
      </c>
      <c r="R57" s="17">
        <v>3600</v>
      </c>
      <c r="S57" s="17">
        <f t="shared" ref="S57:S71" si="9">R57+(R57*10%)</f>
        <v>3960</v>
      </c>
      <c r="T57" s="17">
        <v>1</v>
      </c>
      <c r="U57" s="17" t="s">
        <v>224</v>
      </c>
      <c r="W57" s="15" t="s">
        <v>103</v>
      </c>
      <c r="X57" s="17">
        <v>30000</v>
      </c>
      <c r="Z57" s="15" t="s">
        <v>103</v>
      </c>
      <c r="AA57" s="17">
        <f t="shared" si="8"/>
        <v>33000</v>
      </c>
    </row>
    <row r="58" spans="2:27" ht="36" customHeight="1" x14ac:dyDescent="0.25">
      <c r="B58" s="32">
        <v>1</v>
      </c>
      <c r="C58" s="32">
        <v>20</v>
      </c>
      <c r="D58" s="51" t="s">
        <v>55</v>
      </c>
      <c r="E58" s="51" t="s">
        <v>56</v>
      </c>
      <c r="F58" s="51" t="s">
        <v>82</v>
      </c>
      <c r="G58" s="52" t="s">
        <v>104</v>
      </c>
      <c r="H58" s="259" t="s">
        <v>105</v>
      </c>
      <c r="I58" s="344"/>
      <c r="J58" s="262"/>
      <c r="K58" s="324" t="s">
        <v>183</v>
      </c>
      <c r="L58" s="33"/>
      <c r="M58" s="33"/>
      <c r="N58" s="33" t="s">
        <v>106</v>
      </c>
      <c r="O58" s="260" t="s">
        <v>107</v>
      </c>
      <c r="P58" s="33" t="s">
        <v>223</v>
      </c>
      <c r="Q58" s="32" t="s">
        <v>84</v>
      </c>
      <c r="R58" s="34">
        <v>3600</v>
      </c>
      <c r="S58" s="34">
        <f t="shared" si="9"/>
        <v>3960</v>
      </c>
      <c r="T58" s="34">
        <v>1</v>
      </c>
      <c r="U58" s="34" t="s">
        <v>224</v>
      </c>
      <c r="V58" s="22">
        <f>SUM(R51:R58)</f>
        <v>887200</v>
      </c>
      <c r="W58" s="20" t="s">
        <v>107</v>
      </c>
      <c r="X58" s="17">
        <v>30000</v>
      </c>
      <c r="Y58" s="22">
        <f t="shared" ref="Y58:Y76" si="10">X58+(10%*X58)</f>
        <v>33000</v>
      </c>
      <c r="Z58" s="20" t="s">
        <v>107</v>
      </c>
      <c r="AA58" s="17">
        <f t="shared" si="8"/>
        <v>33000</v>
      </c>
    </row>
    <row r="59" spans="2:27" s="71" customFormat="1" ht="45.75" customHeight="1" x14ac:dyDescent="0.25">
      <c r="B59" s="101">
        <v>1</v>
      </c>
      <c r="C59" s="101">
        <v>20</v>
      </c>
      <c r="D59" s="102" t="s">
        <v>55</v>
      </c>
      <c r="E59" s="102" t="s">
        <v>57</v>
      </c>
      <c r="F59" s="102"/>
      <c r="G59" s="127" t="s">
        <v>217</v>
      </c>
      <c r="H59" s="127"/>
      <c r="I59" s="129" t="s">
        <v>255</v>
      </c>
      <c r="J59" s="383" t="s">
        <v>256</v>
      </c>
      <c r="K59" s="109" t="s">
        <v>36</v>
      </c>
      <c r="L59" s="382" t="s">
        <v>286</v>
      </c>
      <c r="M59" s="130">
        <v>0.9</v>
      </c>
      <c r="N59" s="261"/>
      <c r="O59" s="130"/>
      <c r="P59" s="261"/>
      <c r="Q59" s="261"/>
      <c r="R59" s="107">
        <f>SUM(R60:R71)-R67</f>
        <v>450000</v>
      </c>
      <c r="S59" s="107">
        <f>SUM(S60:S71)-S67</f>
        <v>439200</v>
      </c>
      <c r="T59" s="107"/>
      <c r="U59" s="107"/>
      <c r="W59" s="72">
        <v>1</v>
      </c>
      <c r="X59" s="73"/>
      <c r="Y59" s="75">
        <f t="shared" si="10"/>
        <v>0</v>
      </c>
      <c r="Z59" s="72"/>
      <c r="AA59" s="74"/>
    </row>
    <row r="60" spans="2:27" ht="45" x14ac:dyDescent="0.25">
      <c r="B60" s="15">
        <v>1</v>
      </c>
      <c r="C60" s="15">
        <v>20</v>
      </c>
      <c r="D60" s="48" t="s">
        <v>55</v>
      </c>
      <c r="E60" s="48" t="s">
        <v>57</v>
      </c>
      <c r="F60" s="48" t="s">
        <v>70</v>
      </c>
      <c r="G60" s="13" t="s">
        <v>85</v>
      </c>
      <c r="H60" s="57" t="s">
        <v>108</v>
      </c>
      <c r="I60" s="59"/>
      <c r="J60" s="383"/>
      <c r="K60" s="14" t="s">
        <v>36</v>
      </c>
      <c r="L60" s="382"/>
      <c r="M60" s="16"/>
      <c r="N60" s="16" t="s">
        <v>109</v>
      </c>
      <c r="O60" s="15" t="s">
        <v>308</v>
      </c>
      <c r="P60" s="16" t="s">
        <v>225</v>
      </c>
      <c r="Q60" s="15" t="s">
        <v>84</v>
      </c>
      <c r="R60" s="17">
        <v>118000</v>
      </c>
      <c r="S60" s="17">
        <v>90000</v>
      </c>
      <c r="T60" s="17">
        <v>1</v>
      </c>
      <c r="U60" s="17" t="s">
        <v>224</v>
      </c>
      <c r="W60" s="15" t="s">
        <v>79</v>
      </c>
      <c r="X60" s="17">
        <v>200000</v>
      </c>
      <c r="Y60" s="22">
        <f t="shared" si="10"/>
        <v>220000</v>
      </c>
      <c r="Z60" s="15" t="s">
        <v>79</v>
      </c>
      <c r="AA60" s="17">
        <f t="shared" ref="AA60:AA70" si="11">X60+(X60*10%)</f>
        <v>220000</v>
      </c>
    </row>
    <row r="61" spans="2:27" ht="33.75" x14ac:dyDescent="0.25">
      <c r="B61" s="15">
        <v>1</v>
      </c>
      <c r="C61" s="15">
        <v>20</v>
      </c>
      <c r="D61" s="48" t="s">
        <v>55</v>
      </c>
      <c r="E61" s="48" t="s">
        <v>57</v>
      </c>
      <c r="F61" s="48" t="s">
        <v>55</v>
      </c>
      <c r="G61" s="18" t="s">
        <v>87</v>
      </c>
      <c r="H61" s="56" t="s">
        <v>110</v>
      </c>
      <c r="I61" s="16"/>
      <c r="J61" s="383"/>
      <c r="K61" s="14" t="s">
        <v>36</v>
      </c>
      <c r="L61" s="382"/>
      <c r="M61" s="16"/>
      <c r="N61" s="16" t="s">
        <v>111</v>
      </c>
      <c r="O61" s="15" t="s">
        <v>298</v>
      </c>
      <c r="P61" s="16" t="s">
        <v>226</v>
      </c>
      <c r="Q61" s="15" t="s">
        <v>84</v>
      </c>
      <c r="R61" s="17">
        <v>35000</v>
      </c>
      <c r="S61" s="17">
        <f t="shared" si="9"/>
        <v>38500</v>
      </c>
      <c r="T61" s="17">
        <v>1</v>
      </c>
      <c r="U61" s="17" t="s">
        <v>224</v>
      </c>
      <c r="W61" s="15" t="s">
        <v>112</v>
      </c>
      <c r="X61" s="17">
        <v>50000</v>
      </c>
      <c r="Y61" s="22">
        <f t="shared" si="10"/>
        <v>55000</v>
      </c>
      <c r="Z61" s="15" t="s">
        <v>112</v>
      </c>
      <c r="AA61" s="17">
        <f t="shared" si="11"/>
        <v>55000</v>
      </c>
    </row>
    <row r="62" spans="2:27" ht="33.75" x14ac:dyDescent="0.25">
      <c r="B62" s="15">
        <v>1</v>
      </c>
      <c r="C62" s="15">
        <v>20</v>
      </c>
      <c r="D62" s="48" t="s">
        <v>55</v>
      </c>
      <c r="E62" s="48" t="s">
        <v>57</v>
      </c>
      <c r="F62" s="48" t="s">
        <v>72</v>
      </c>
      <c r="G62" s="18" t="s">
        <v>90</v>
      </c>
      <c r="H62" s="57" t="s">
        <v>113</v>
      </c>
      <c r="I62" s="60"/>
      <c r="J62" s="383"/>
      <c r="K62" s="14" t="s">
        <v>36</v>
      </c>
      <c r="L62" s="382"/>
      <c r="M62" s="16"/>
      <c r="N62" s="16" t="s">
        <v>114</v>
      </c>
      <c r="O62" s="15" t="s">
        <v>293</v>
      </c>
      <c r="P62" s="16" t="s">
        <v>226</v>
      </c>
      <c r="Q62" s="15" t="s">
        <v>84</v>
      </c>
      <c r="R62" s="17">
        <v>100000</v>
      </c>
      <c r="S62" s="17">
        <v>100000</v>
      </c>
      <c r="T62" s="17">
        <v>1</v>
      </c>
      <c r="U62" s="17" t="s">
        <v>224</v>
      </c>
      <c r="W62" s="15" t="s">
        <v>115</v>
      </c>
      <c r="X62" s="17">
        <v>200000</v>
      </c>
      <c r="Y62" s="22">
        <f t="shared" si="10"/>
        <v>220000</v>
      </c>
      <c r="Z62" s="15" t="s">
        <v>115</v>
      </c>
      <c r="AA62" s="17">
        <f t="shared" si="11"/>
        <v>220000</v>
      </c>
    </row>
    <row r="63" spans="2:27" ht="33.75" x14ac:dyDescent="0.25">
      <c r="B63" s="15">
        <v>1</v>
      </c>
      <c r="C63" s="15">
        <v>20</v>
      </c>
      <c r="D63" s="48" t="s">
        <v>55</v>
      </c>
      <c r="E63" s="48" t="s">
        <v>57</v>
      </c>
      <c r="F63" s="48" t="s">
        <v>35</v>
      </c>
      <c r="G63" s="18" t="s">
        <v>93</v>
      </c>
      <c r="H63" s="57" t="s">
        <v>116</v>
      </c>
      <c r="I63" s="60"/>
      <c r="J63" s="57"/>
      <c r="K63" s="14" t="s">
        <v>36</v>
      </c>
      <c r="L63" s="16"/>
      <c r="M63" s="16"/>
      <c r="N63" s="16" t="s">
        <v>117</v>
      </c>
      <c r="O63" s="15" t="s">
        <v>124</v>
      </c>
      <c r="P63" s="16" t="s">
        <v>226</v>
      </c>
      <c r="Q63" s="15" t="s">
        <v>84</v>
      </c>
      <c r="R63" s="17">
        <v>50000</v>
      </c>
      <c r="S63" s="17">
        <f>R63</f>
        <v>50000</v>
      </c>
      <c r="T63" s="17">
        <v>1</v>
      </c>
      <c r="U63" s="17" t="s">
        <v>224</v>
      </c>
      <c r="W63" s="15" t="s">
        <v>112</v>
      </c>
      <c r="X63" s="17">
        <v>50000</v>
      </c>
      <c r="Y63" s="22">
        <f t="shared" si="10"/>
        <v>55000</v>
      </c>
      <c r="Z63" s="15" t="s">
        <v>112</v>
      </c>
      <c r="AA63" s="17">
        <f t="shared" si="11"/>
        <v>55000</v>
      </c>
    </row>
    <row r="64" spans="2:27" s="164" customFormat="1" ht="45.75" thickBot="1" x14ac:dyDescent="0.3">
      <c r="B64" s="15">
        <v>1</v>
      </c>
      <c r="C64" s="15">
        <v>20</v>
      </c>
      <c r="D64" s="48" t="s">
        <v>55</v>
      </c>
      <c r="E64" s="48" t="s">
        <v>57</v>
      </c>
      <c r="F64" s="48" t="s">
        <v>73</v>
      </c>
      <c r="G64" s="18" t="s">
        <v>96</v>
      </c>
      <c r="H64" s="163" t="s">
        <v>302</v>
      </c>
      <c r="I64" s="60"/>
      <c r="J64" s="57"/>
      <c r="K64" s="14" t="s">
        <v>36</v>
      </c>
      <c r="L64" s="16"/>
      <c r="M64" s="16"/>
      <c r="N64" s="16" t="s">
        <v>303</v>
      </c>
      <c r="O64" s="15" t="s">
        <v>299</v>
      </c>
      <c r="P64" s="16" t="s">
        <v>226</v>
      </c>
      <c r="Q64" s="15" t="s">
        <v>84</v>
      </c>
      <c r="R64" s="17">
        <v>15000</v>
      </c>
      <c r="S64" s="17">
        <v>15500</v>
      </c>
      <c r="T64" s="17">
        <v>1</v>
      </c>
      <c r="U64" s="17" t="s">
        <v>224</v>
      </c>
      <c r="W64" s="15"/>
      <c r="X64" s="17"/>
      <c r="Y64" s="165"/>
      <c r="Z64" s="15"/>
      <c r="AA64" s="17"/>
    </row>
    <row r="65" spans="2:27" x14ac:dyDescent="0.25">
      <c r="B65" s="27"/>
      <c r="C65" s="27"/>
      <c r="D65" s="54"/>
      <c r="E65" s="54"/>
      <c r="F65" s="54"/>
      <c r="G65" s="25"/>
      <c r="H65" s="26"/>
      <c r="I65" s="28"/>
      <c r="J65" s="148"/>
      <c r="K65" s="149"/>
      <c r="L65" s="28"/>
      <c r="M65" s="28"/>
      <c r="N65" s="28"/>
      <c r="O65" s="27"/>
      <c r="P65" s="28"/>
      <c r="Q65" s="150"/>
      <c r="R65" s="29"/>
      <c r="S65" s="29"/>
      <c r="T65" s="29"/>
      <c r="U65" s="29"/>
      <c r="W65" s="15"/>
      <c r="X65" s="17"/>
      <c r="Y65" s="22"/>
      <c r="Z65" s="15"/>
      <c r="AA65" s="17"/>
    </row>
    <row r="66" spans="2:27" ht="15.75" thickBot="1" x14ac:dyDescent="0.3">
      <c r="B66" s="151"/>
      <c r="C66" s="151"/>
      <c r="D66" s="97"/>
      <c r="E66" s="97"/>
      <c r="F66" s="97"/>
      <c r="G66" s="152"/>
      <c r="H66" s="58"/>
      <c r="I66" s="98"/>
      <c r="J66" s="153"/>
      <c r="K66" s="154"/>
      <c r="L66" s="98"/>
      <c r="M66" s="98"/>
      <c r="N66" s="98"/>
      <c r="O66" s="151"/>
      <c r="P66" s="98"/>
      <c r="Q66" s="155"/>
      <c r="R66" s="156"/>
      <c r="S66" s="156"/>
      <c r="T66" s="156"/>
      <c r="U66" s="156"/>
      <c r="W66" s="15"/>
      <c r="X66" s="17"/>
      <c r="Y66" s="22"/>
      <c r="Z66" s="15"/>
      <c r="AA66" s="17"/>
    </row>
    <row r="67" spans="2:27" ht="15.75" thickBot="1" x14ac:dyDescent="0.3">
      <c r="B67" s="377">
        <v>1</v>
      </c>
      <c r="C67" s="378"/>
      <c r="D67" s="378"/>
      <c r="E67" s="378"/>
      <c r="F67" s="379"/>
      <c r="G67" s="380">
        <v>2</v>
      </c>
      <c r="H67" s="381"/>
      <c r="I67" s="92">
        <v>3</v>
      </c>
      <c r="J67" s="157">
        <v>4</v>
      </c>
      <c r="K67" s="157">
        <v>5</v>
      </c>
      <c r="L67" s="7">
        <v>6</v>
      </c>
      <c r="M67" s="7">
        <v>7</v>
      </c>
      <c r="N67" s="7">
        <v>8</v>
      </c>
      <c r="O67" s="7">
        <v>9</v>
      </c>
      <c r="P67" s="7">
        <v>10</v>
      </c>
      <c r="Q67" s="7">
        <v>11</v>
      </c>
      <c r="R67" s="6">
        <v>12</v>
      </c>
      <c r="S67" s="6">
        <v>13</v>
      </c>
      <c r="T67" s="6">
        <v>14</v>
      </c>
      <c r="U67" s="6">
        <v>15</v>
      </c>
      <c r="W67" s="15"/>
      <c r="X67" s="17"/>
      <c r="Y67" s="22"/>
      <c r="Z67" s="15"/>
      <c r="AA67" s="17"/>
    </row>
    <row r="68" spans="2:27" ht="34.5" thickTop="1" x14ac:dyDescent="0.25">
      <c r="B68" s="15">
        <v>1</v>
      </c>
      <c r="C68" s="15">
        <v>20</v>
      </c>
      <c r="D68" s="48" t="s">
        <v>55</v>
      </c>
      <c r="E68" s="48" t="s">
        <v>57</v>
      </c>
      <c r="F68" s="48" t="s">
        <v>63</v>
      </c>
      <c r="G68" s="18" t="s">
        <v>96</v>
      </c>
      <c r="H68" s="56" t="s">
        <v>13</v>
      </c>
      <c r="I68" s="59"/>
      <c r="J68" s="24"/>
      <c r="K68" s="14" t="s">
        <v>36</v>
      </c>
      <c r="L68" s="16"/>
      <c r="M68" s="16"/>
      <c r="N68" s="16" t="s">
        <v>118</v>
      </c>
      <c r="O68" s="15" t="s">
        <v>299</v>
      </c>
      <c r="P68" s="16" t="s">
        <v>226</v>
      </c>
      <c r="Q68" s="15" t="s">
        <v>84</v>
      </c>
      <c r="R68" s="17">
        <v>33000</v>
      </c>
      <c r="S68" s="17">
        <f t="shared" si="9"/>
        <v>36300</v>
      </c>
      <c r="T68" s="17">
        <v>1</v>
      </c>
      <c r="U68" s="17" t="s">
        <v>224</v>
      </c>
      <c r="W68" s="15" t="s">
        <v>120</v>
      </c>
      <c r="X68" s="17">
        <v>90000</v>
      </c>
      <c r="Y68" s="22">
        <f t="shared" si="10"/>
        <v>99000</v>
      </c>
      <c r="Z68" s="15" t="s">
        <v>120</v>
      </c>
      <c r="AA68" s="17">
        <f t="shared" si="11"/>
        <v>99000</v>
      </c>
    </row>
    <row r="69" spans="2:27" ht="33.75" x14ac:dyDescent="0.25">
      <c r="B69" s="15">
        <v>1</v>
      </c>
      <c r="C69" s="15">
        <v>20</v>
      </c>
      <c r="D69" s="48" t="s">
        <v>55</v>
      </c>
      <c r="E69" s="48" t="s">
        <v>57</v>
      </c>
      <c r="F69" s="48" t="s">
        <v>64</v>
      </c>
      <c r="G69" s="18" t="s">
        <v>98</v>
      </c>
      <c r="H69" s="83" t="s">
        <v>10</v>
      </c>
      <c r="I69" s="24"/>
      <c r="J69" s="24"/>
      <c r="K69" s="14" t="s">
        <v>36</v>
      </c>
      <c r="L69" s="16"/>
      <c r="M69" s="16"/>
      <c r="N69" s="16" t="s">
        <v>119</v>
      </c>
      <c r="O69" s="15" t="s">
        <v>299</v>
      </c>
      <c r="P69" s="16" t="s">
        <v>226</v>
      </c>
      <c r="Q69" s="15" t="s">
        <v>84</v>
      </c>
      <c r="R69" s="17">
        <v>70000</v>
      </c>
      <c r="S69" s="17">
        <f t="shared" si="9"/>
        <v>77000</v>
      </c>
      <c r="T69" s="17">
        <v>1</v>
      </c>
      <c r="U69" s="17" t="s">
        <v>224</v>
      </c>
      <c r="W69" s="15" t="s">
        <v>122</v>
      </c>
      <c r="X69" s="17">
        <v>25000</v>
      </c>
      <c r="Y69" s="22">
        <f t="shared" si="10"/>
        <v>27500</v>
      </c>
      <c r="Z69" s="15" t="s">
        <v>122</v>
      </c>
      <c r="AA69" s="17">
        <f t="shared" si="11"/>
        <v>27500</v>
      </c>
    </row>
    <row r="70" spans="2:27" ht="33.75" x14ac:dyDescent="0.25">
      <c r="B70" s="15">
        <v>1</v>
      </c>
      <c r="C70" s="15">
        <v>20</v>
      </c>
      <c r="D70" s="48" t="s">
        <v>55</v>
      </c>
      <c r="E70" s="48" t="s">
        <v>57</v>
      </c>
      <c r="F70" s="48" t="s">
        <v>65</v>
      </c>
      <c r="G70" s="13" t="s">
        <v>100</v>
      </c>
      <c r="H70" s="83" t="s">
        <v>11</v>
      </c>
      <c r="I70" s="24"/>
      <c r="J70" s="24"/>
      <c r="K70" s="14" t="s">
        <v>36</v>
      </c>
      <c r="L70" s="16"/>
      <c r="M70" s="16"/>
      <c r="N70" s="16" t="s">
        <v>121</v>
      </c>
      <c r="O70" s="15" t="s">
        <v>299</v>
      </c>
      <c r="P70" s="16" t="s">
        <v>226</v>
      </c>
      <c r="Q70" s="15" t="s">
        <v>84</v>
      </c>
      <c r="R70" s="17">
        <v>17000</v>
      </c>
      <c r="S70" s="17">
        <f t="shared" si="9"/>
        <v>18700</v>
      </c>
      <c r="T70" s="17">
        <v>1</v>
      </c>
      <c r="U70" s="17" t="s">
        <v>224</v>
      </c>
      <c r="W70" s="15" t="s">
        <v>115</v>
      </c>
      <c r="X70" s="17">
        <v>15000</v>
      </c>
      <c r="Y70" s="22">
        <f t="shared" si="10"/>
        <v>16500</v>
      </c>
      <c r="Z70" s="15" t="s">
        <v>115</v>
      </c>
      <c r="AA70" s="17">
        <f t="shared" si="11"/>
        <v>16500</v>
      </c>
    </row>
    <row r="71" spans="2:27" ht="30.75" customHeight="1" x14ac:dyDescent="0.25">
      <c r="B71" s="15">
        <v>1</v>
      </c>
      <c r="C71" s="15">
        <v>20</v>
      </c>
      <c r="D71" s="48" t="s">
        <v>55</v>
      </c>
      <c r="E71" s="48" t="s">
        <v>57</v>
      </c>
      <c r="F71" s="48" t="s">
        <v>66</v>
      </c>
      <c r="G71" s="13" t="s">
        <v>104</v>
      </c>
      <c r="H71" s="24" t="s">
        <v>12</v>
      </c>
      <c r="I71" s="24"/>
      <c r="J71" s="24"/>
      <c r="K71" s="14" t="s">
        <v>36</v>
      </c>
      <c r="L71" s="16"/>
      <c r="M71" s="16"/>
      <c r="N71" s="16" t="s">
        <v>123</v>
      </c>
      <c r="O71" s="15" t="s">
        <v>299</v>
      </c>
      <c r="P71" s="16" t="s">
        <v>226</v>
      </c>
      <c r="Q71" s="15" t="s">
        <v>84</v>
      </c>
      <c r="R71" s="17">
        <v>12000</v>
      </c>
      <c r="S71" s="17">
        <f t="shared" si="9"/>
        <v>13200</v>
      </c>
      <c r="T71" s="17">
        <v>1</v>
      </c>
      <c r="U71" s="17" t="s">
        <v>224</v>
      </c>
      <c r="V71" s="22">
        <f>SUM(R60:R71)</f>
        <v>450012</v>
      </c>
      <c r="W71" s="15" t="s">
        <v>124</v>
      </c>
      <c r="X71" s="17">
        <v>5000000</v>
      </c>
      <c r="Y71" s="22">
        <f t="shared" si="10"/>
        <v>5500000</v>
      </c>
      <c r="Z71" s="15" t="s">
        <v>197</v>
      </c>
      <c r="AA71" s="17">
        <v>0</v>
      </c>
    </row>
    <row r="72" spans="2:27" s="71" customFormat="1" ht="73.5" customHeight="1" x14ac:dyDescent="0.25">
      <c r="B72" s="101">
        <v>1</v>
      </c>
      <c r="C72" s="101">
        <v>20</v>
      </c>
      <c r="D72" s="102" t="s">
        <v>55</v>
      </c>
      <c r="E72" s="102" t="s">
        <v>68</v>
      </c>
      <c r="F72" s="102"/>
      <c r="G72" s="137" t="s">
        <v>16</v>
      </c>
      <c r="H72" s="138"/>
      <c r="I72" s="129" t="s">
        <v>255</v>
      </c>
      <c r="J72" s="383" t="s">
        <v>256</v>
      </c>
      <c r="K72" s="109" t="s">
        <v>36</v>
      </c>
      <c r="L72" s="104" t="s">
        <v>287</v>
      </c>
      <c r="M72" s="110">
        <v>1</v>
      </c>
      <c r="N72" s="104"/>
      <c r="O72" s="101"/>
      <c r="P72" s="104"/>
      <c r="Q72" s="104"/>
      <c r="R72" s="107">
        <f>SUM(R74:R76)</f>
        <v>83900</v>
      </c>
      <c r="S72" s="107">
        <f>SUM(S74:S76)</f>
        <v>92290</v>
      </c>
      <c r="T72" s="107"/>
      <c r="U72" s="107"/>
      <c r="W72" s="70" t="s">
        <v>84</v>
      </c>
      <c r="X72" s="73"/>
      <c r="Y72" s="75">
        <f t="shared" si="10"/>
        <v>0</v>
      </c>
      <c r="Z72" s="70" t="s">
        <v>84</v>
      </c>
      <c r="AA72" s="74">
        <f t="shared" ref="AA72:AA76" si="12">X72+(X72*10%)</f>
        <v>0</v>
      </c>
    </row>
    <row r="73" spans="2:27" s="71" customFormat="1" ht="65.25" customHeight="1" x14ac:dyDescent="0.25">
      <c r="B73" s="101"/>
      <c r="C73" s="101"/>
      <c r="D73" s="102"/>
      <c r="E73" s="102"/>
      <c r="F73" s="102"/>
      <c r="G73" s="137"/>
      <c r="H73" s="138"/>
      <c r="I73" s="129"/>
      <c r="J73" s="383"/>
      <c r="K73" s="109"/>
      <c r="L73" s="104" t="s">
        <v>288</v>
      </c>
      <c r="M73" s="110">
        <v>1</v>
      </c>
      <c r="N73" s="104"/>
      <c r="O73" s="101"/>
      <c r="P73" s="104"/>
      <c r="Q73" s="104"/>
      <c r="R73" s="107"/>
      <c r="S73" s="107"/>
      <c r="T73" s="107"/>
      <c r="U73" s="107"/>
      <c r="W73" s="70"/>
      <c r="X73" s="73"/>
      <c r="Y73" s="75"/>
      <c r="Z73" s="70"/>
      <c r="AA73" s="74"/>
    </row>
    <row r="74" spans="2:27" ht="33.75" x14ac:dyDescent="0.25">
      <c r="B74" s="15">
        <v>1</v>
      </c>
      <c r="C74" s="15">
        <v>20</v>
      </c>
      <c r="D74" s="48" t="s">
        <v>55</v>
      </c>
      <c r="E74" s="48" t="s">
        <v>68</v>
      </c>
      <c r="F74" s="48" t="s">
        <v>57</v>
      </c>
      <c r="G74" s="13" t="s">
        <v>85</v>
      </c>
      <c r="H74" s="83" t="s">
        <v>14</v>
      </c>
      <c r="I74" s="59"/>
      <c r="J74" s="139"/>
      <c r="K74" s="14" t="s">
        <v>36</v>
      </c>
      <c r="L74" s="16"/>
      <c r="M74" s="16"/>
      <c r="N74" s="16" t="s">
        <v>125</v>
      </c>
      <c r="O74" s="15" t="s">
        <v>300</v>
      </c>
      <c r="P74" s="16" t="s">
        <v>227</v>
      </c>
      <c r="Q74" s="67" t="s">
        <v>84</v>
      </c>
      <c r="R74" s="17">
        <v>14100</v>
      </c>
      <c r="S74" s="17">
        <f>R74+(R74*10%)</f>
        <v>15510</v>
      </c>
      <c r="T74" s="17">
        <v>1</v>
      </c>
      <c r="U74" s="17" t="s">
        <v>224</v>
      </c>
      <c r="W74" s="15" t="s">
        <v>126</v>
      </c>
      <c r="X74" s="17">
        <v>16000</v>
      </c>
      <c r="Y74" s="22">
        <f t="shared" si="10"/>
        <v>17600</v>
      </c>
      <c r="Z74" s="15" t="s">
        <v>126</v>
      </c>
      <c r="AA74" s="17">
        <f t="shared" si="12"/>
        <v>17600</v>
      </c>
    </row>
    <row r="75" spans="2:27" ht="33.75" x14ac:dyDescent="0.25">
      <c r="B75" s="15">
        <v>1</v>
      </c>
      <c r="C75" s="15">
        <v>20</v>
      </c>
      <c r="D75" s="48" t="s">
        <v>55</v>
      </c>
      <c r="E75" s="48" t="s">
        <v>68</v>
      </c>
      <c r="F75" s="48" t="s">
        <v>70</v>
      </c>
      <c r="G75" s="18" t="s">
        <v>87</v>
      </c>
      <c r="H75" s="24" t="s">
        <v>127</v>
      </c>
      <c r="I75" s="16"/>
      <c r="J75" s="139"/>
      <c r="K75" s="14" t="s">
        <v>36</v>
      </c>
      <c r="L75" s="16"/>
      <c r="M75" s="16"/>
      <c r="N75" s="16" t="s">
        <v>128</v>
      </c>
      <c r="O75" s="15" t="s">
        <v>300</v>
      </c>
      <c r="P75" s="16" t="s">
        <v>227</v>
      </c>
      <c r="Q75" s="67" t="s">
        <v>84</v>
      </c>
      <c r="R75" s="17">
        <v>60000</v>
      </c>
      <c r="S75" s="17">
        <f t="shared" ref="S75:S76" si="13">R75+(R75*10%)</f>
        <v>66000</v>
      </c>
      <c r="T75" s="17">
        <v>1</v>
      </c>
      <c r="U75" s="17" t="s">
        <v>224</v>
      </c>
      <c r="W75" s="15" t="s">
        <v>126</v>
      </c>
      <c r="X75" s="17">
        <v>50000</v>
      </c>
      <c r="Y75" s="22">
        <f t="shared" si="10"/>
        <v>55000</v>
      </c>
      <c r="Z75" s="15" t="s">
        <v>126</v>
      </c>
      <c r="AA75" s="17">
        <f t="shared" si="12"/>
        <v>55000</v>
      </c>
    </row>
    <row r="76" spans="2:27" ht="45" x14ac:dyDescent="0.25">
      <c r="B76" s="32">
        <v>1</v>
      </c>
      <c r="C76" s="32">
        <v>20</v>
      </c>
      <c r="D76" s="51" t="s">
        <v>55</v>
      </c>
      <c r="E76" s="51" t="s">
        <v>68</v>
      </c>
      <c r="F76" s="51" t="s">
        <v>69</v>
      </c>
      <c r="G76" s="52" t="s">
        <v>90</v>
      </c>
      <c r="H76" s="274" t="s">
        <v>15</v>
      </c>
      <c r="I76" s="274"/>
      <c r="J76" s="108"/>
      <c r="K76" s="324" t="s">
        <v>36</v>
      </c>
      <c r="L76" s="33"/>
      <c r="M76" s="33"/>
      <c r="N76" s="33" t="s">
        <v>129</v>
      </c>
      <c r="O76" s="32" t="s">
        <v>107</v>
      </c>
      <c r="P76" s="33" t="s">
        <v>228</v>
      </c>
      <c r="Q76" s="146" t="s">
        <v>84</v>
      </c>
      <c r="R76" s="34">
        <v>9800</v>
      </c>
      <c r="S76" s="34">
        <f t="shared" si="13"/>
        <v>10780</v>
      </c>
      <c r="T76" s="34">
        <v>1</v>
      </c>
      <c r="U76" s="34" t="s">
        <v>224</v>
      </c>
      <c r="V76" s="22">
        <f>SUM(R74:R76)</f>
        <v>83900</v>
      </c>
      <c r="W76" s="15" t="s">
        <v>107</v>
      </c>
      <c r="X76" s="17">
        <v>6000</v>
      </c>
      <c r="Y76" s="22">
        <f t="shared" si="10"/>
        <v>6600</v>
      </c>
      <c r="Z76" s="15" t="s">
        <v>107</v>
      </c>
      <c r="AA76" s="17">
        <f t="shared" si="12"/>
        <v>6600</v>
      </c>
    </row>
    <row r="77" spans="2:27" s="71" customFormat="1" ht="74.25" customHeight="1" x14ac:dyDescent="0.25">
      <c r="B77" s="101">
        <v>1</v>
      </c>
      <c r="C77" s="101">
        <v>20</v>
      </c>
      <c r="D77" s="102" t="s">
        <v>55</v>
      </c>
      <c r="E77" s="102" t="s">
        <v>70</v>
      </c>
      <c r="F77" s="102"/>
      <c r="G77" s="359" t="s">
        <v>17</v>
      </c>
      <c r="H77" s="352"/>
      <c r="I77" s="138" t="s">
        <v>255</v>
      </c>
      <c r="J77" s="382" t="s">
        <v>256</v>
      </c>
      <c r="K77" s="109" t="s">
        <v>36</v>
      </c>
      <c r="L77" s="104" t="s">
        <v>289</v>
      </c>
      <c r="M77" s="110">
        <v>0.85</v>
      </c>
      <c r="N77" s="104"/>
      <c r="O77" s="101"/>
      <c r="P77" s="104"/>
      <c r="Q77" s="104"/>
      <c r="R77" s="107">
        <f>R78</f>
        <v>400000</v>
      </c>
      <c r="S77" s="107">
        <f>S78</f>
        <v>500000</v>
      </c>
      <c r="T77" s="107"/>
      <c r="U77" s="107"/>
      <c r="W77" s="70" t="s">
        <v>84</v>
      </c>
      <c r="X77" s="73"/>
      <c r="Y77" s="75">
        <f t="shared" ref="Y77:Y89" si="14">X77+(10%*X77)</f>
        <v>0</v>
      </c>
      <c r="Z77" s="70" t="s">
        <v>84</v>
      </c>
      <c r="AA77" s="73"/>
    </row>
    <row r="78" spans="2:27" ht="52.5" customHeight="1" x14ac:dyDescent="0.25">
      <c r="B78" s="15">
        <v>1</v>
      </c>
      <c r="C78" s="15">
        <v>20</v>
      </c>
      <c r="D78" s="48" t="s">
        <v>55</v>
      </c>
      <c r="E78" s="48" t="s">
        <v>70</v>
      </c>
      <c r="F78" s="48" t="s">
        <v>71</v>
      </c>
      <c r="G78" s="56" t="s">
        <v>85</v>
      </c>
      <c r="H78" s="39" t="s">
        <v>18</v>
      </c>
      <c r="I78" s="39"/>
      <c r="J78" s="382"/>
      <c r="K78" s="50" t="s">
        <v>180</v>
      </c>
      <c r="L78" s="16"/>
      <c r="M78" s="16"/>
      <c r="N78" s="16" t="s">
        <v>198</v>
      </c>
      <c r="O78" s="66" t="s">
        <v>252</v>
      </c>
      <c r="P78" s="16" t="s">
        <v>229</v>
      </c>
      <c r="Q78" s="16" t="s">
        <v>84</v>
      </c>
      <c r="R78" s="17">
        <v>400000</v>
      </c>
      <c r="S78" s="17">
        <v>500000</v>
      </c>
      <c r="T78" s="17">
        <v>1</v>
      </c>
      <c r="U78" s="17" t="s">
        <v>224</v>
      </c>
      <c r="V78" s="30">
        <v>500000</v>
      </c>
      <c r="W78" s="12" t="s">
        <v>130</v>
      </c>
      <c r="X78" s="23">
        <v>500000</v>
      </c>
      <c r="Y78" s="22">
        <f t="shared" si="14"/>
        <v>550000</v>
      </c>
      <c r="Z78" s="12" t="s">
        <v>130</v>
      </c>
      <c r="AA78" s="17">
        <f t="shared" ref="AA78:AA89" si="15">X78+(X78*10%)</f>
        <v>550000</v>
      </c>
    </row>
    <row r="79" spans="2:27" s="71" customFormat="1" ht="50.25" customHeight="1" x14ac:dyDescent="0.25">
      <c r="B79" s="101">
        <v>1</v>
      </c>
      <c r="C79" s="101">
        <v>20</v>
      </c>
      <c r="D79" s="102" t="s">
        <v>55</v>
      </c>
      <c r="E79" s="102" t="s">
        <v>69</v>
      </c>
      <c r="F79" s="102"/>
      <c r="G79" s="351" t="s">
        <v>218</v>
      </c>
      <c r="H79" s="352"/>
      <c r="I79" s="129" t="s">
        <v>255</v>
      </c>
      <c r="J79" s="374" t="s">
        <v>256</v>
      </c>
      <c r="K79" s="109" t="s">
        <v>36</v>
      </c>
      <c r="L79" s="372" t="s">
        <v>290</v>
      </c>
      <c r="M79" s="110">
        <v>0.9</v>
      </c>
      <c r="N79" s="104"/>
      <c r="O79" s="101"/>
      <c r="P79" s="104"/>
      <c r="Q79" s="104"/>
      <c r="R79" s="107">
        <f>SUM(R80:R87)-R84</f>
        <v>18860.980000000003</v>
      </c>
      <c r="S79" s="107">
        <f>SUM(S80:S87)-S84</f>
        <v>20097.078000000001</v>
      </c>
      <c r="T79" s="107"/>
      <c r="U79" s="107"/>
      <c r="W79" s="70" t="s">
        <v>84</v>
      </c>
      <c r="X79" s="73"/>
      <c r="Y79" s="75">
        <f t="shared" si="14"/>
        <v>0</v>
      </c>
      <c r="Z79" s="70" t="s">
        <v>84</v>
      </c>
      <c r="AA79" s="74">
        <f t="shared" si="15"/>
        <v>0</v>
      </c>
    </row>
    <row r="80" spans="2:27" ht="45" x14ac:dyDescent="0.25">
      <c r="B80" s="15">
        <v>1</v>
      </c>
      <c r="C80" s="15">
        <v>20</v>
      </c>
      <c r="D80" s="48" t="s">
        <v>55</v>
      </c>
      <c r="E80" s="48" t="s">
        <v>69</v>
      </c>
      <c r="F80" s="48" t="s">
        <v>56</v>
      </c>
      <c r="G80" s="13" t="s">
        <v>85</v>
      </c>
      <c r="H80" s="19" t="s">
        <v>131</v>
      </c>
      <c r="I80" s="59"/>
      <c r="J80" s="375"/>
      <c r="K80" s="14" t="s">
        <v>36</v>
      </c>
      <c r="L80" s="373"/>
      <c r="M80" s="16"/>
      <c r="N80" s="16" t="s">
        <v>132</v>
      </c>
      <c r="O80" s="15" t="s">
        <v>301</v>
      </c>
      <c r="P80" s="16" t="s">
        <v>230</v>
      </c>
      <c r="Q80" s="67">
        <v>1</v>
      </c>
      <c r="R80" s="17">
        <v>3000</v>
      </c>
      <c r="S80" s="17">
        <f>R80+(R80*10%)</f>
        <v>3300</v>
      </c>
      <c r="T80" s="17">
        <v>1</v>
      </c>
      <c r="U80" s="17" t="s">
        <v>224</v>
      </c>
      <c r="W80" s="15" t="s">
        <v>133</v>
      </c>
      <c r="X80" s="17">
        <v>3000</v>
      </c>
      <c r="Y80" s="22">
        <f t="shared" si="14"/>
        <v>3300</v>
      </c>
      <c r="Z80" s="15" t="s">
        <v>133</v>
      </c>
      <c r="AA80" s="17">
        <f t="shared" si="15"/>
        <v>3300</v>
      </c>
    </row>
    <row r="81" spans="2:29" ht="57" thickBot="1" x14ac:dyDescent="0.3">
      <c r="B81" s="15">
        <v>1</v>
      </c>
      <c r="C81" s="15">
        <v>20</v>
      </c>
      <c r="D81" s="48" t="s">
        <v>55</v>
      </c>
      <c r="E81" s="48" t="s">
        <v>69</v>
      </c>
      <c r="F81" s="48" t="s">
        <v>57</v>
      </c>
      <c r="G81" s="18" t="s">
        <v>87</v>
      </c>
      <c r="H81" s="83" t="s">
        <v>19</v>
      </c>
      <c r="I81" s="16"/>
      <c r="J81" s="376"/>
      <c r="K81" s="14" t="s">
        <v>36</v>
      </c>
      <c r="L81" s="16"/>
      <c r="M81" s="16"/>
      <c r="N81" s="16" t="s">
        <v>134</v>
      </c>
      <c r="O81" s="15" t="s">
        <v>135</v>
      </c>
      <c r="P81" s="16" t="s">
        <v>231</v>
      </c>
      <c r="Q81" s="67">
        <v>1</v>
      </c>
      <c r="R81" s="17">
        <v>4303.76</v>
      </c>
      <c r="S81" s="17">
        <f t="shared" ref="S81:S86" si="16">R81+(R81*10%)</f>
        <v>4734.1360000000004</v>
      </c>
      <c r="T81" s="17">
        <v>1</v>
      </c>
      <c r="U81" s="17" t="s">
        <v>224</v>
      </c>
      <c r="W81" s="15" t="s">
        <v>135</v>
      </c>
      <c r="X81" s="17">
        <v>5000</v>
      </c>
      <c r="Y81" s="22">
        <f t="shared" si="14"/>
        <v>5500</v>
      </c>
      <c r="Z81" s="15" t="s">
        <v>135</v>
      </c>
      <c r="AA81" s="17">
        <f t="shared" si="15"/>
        <v>5500</v>
      </c>
    </row>
    <row r="82" spans="2:29" x14ac:dyDescent="0.25">
      <c r="B82" s="27"/>
      <c r="C82" s="27"/>
      <c r="D82" s="54"/>
      <c r="E82" s="54"/>
      <c r="F82" s="54"/>
      <c r="G82" s="25"/>
      <c r="H82" s="26"/>
      <c r="I82" s="28"/>
      <c r="J82" s="148"/>
      <c r="K82" s="149"/>
      <c r="L82" s="28"/>
      <c r="M82" s="28"/>
      <c r="N82" s="28"/>
      <c r="O82" s="27"/>
      <c r="P82" s="28"/>
      <c r="Q82" s="150"/>
      <c r="R82" s="29"/>
      <c r="S82" s="29"/>
      <c r="T82" s="29"/>
      <c r="U82" s="29"/>
      <c r="W82" s="15"/>
      <c r="X82" s="17"/>
      <c r="Y82" s="22"/>
      <c r="Z82" s="15"/>
      <c r="AA82" s="17"/>
    </row>
    <row r="83" spans="2:29" ht="15.75" thickBot="1" x14ac:dyDescent="0.3">
      <c r="B83" s="151"/>
      <c r="C83" s="151"/>
      <c r="D83" s="97"/>
      <c r="E83" s="97"/>
      <c r="F83" s="97"/>
      <c r="G83" s="152"/>
      <c r="H83" s="58"/>
      <c r="I83" s="98"/>
      <c r="J83" s="153"/>
      <c r="K83" s="154"/>
      <c r="L83" s="98"/>
      <c r="M83" s="98"/>
      <c r="N83" s="98"/>
      <c r="O83" s="151"/>
      <c r="P83" s="98"/>
      <c r="Q83" s="155"/>
      <c r="R83" s="156"/>
      <c r="S83" s="156"/>
      <c r="T83" s="156"/>
      <c r="U83" s="156"/>
      <c r="W83" s="15"/>
      <c r="X83" s="17"/>
      <c r="Y83" s="22"/>
      <c r="Z83" s="15"/>
      <c r="AA83" s="17"/>
    </row>
    <row r="84" spans="2:29" ht="15.75" thickBot="1" x14ac:dyDescent="0.3">
      <c r="B84" s="377">
        <v>1</v>
      </c>
      <c r="C84" s="378"/>
      <c r="D84" s="378"/>
      <c r="E84" s="378"/>
      <c r="F84" s="379"/>
      <c r="G84" s="380">
        <v>2</v>
      </c>
      <c r="H84" s="381"/>
      <c r="I84" s="92">
        <v>3</v>
      </c>
      <c r="J84" s="157">
        <v>4</v>
      </c>
      <c r="K84" s="157">
        <v>5</v>
      </c>
      <c r="L84" s="7">
        <v>6</v>
      </c>
      <c r="M84" s="7">
        <v>7</v>
      </c>
      <c r="N84" s="7">
        <v>8</v>
      </c>
      <c r="O84" s="7">
        <v>9</v>
      </c>
      <c r="P84" s="7">
        <v>10</v>
      </c>
      <c r="Q84" s="7">
        <v>11</v>
      </c>
      <c r="R84" s="6">
        <v>12</v>
      </c>
      <c r="S84" s="6">
        <v>13</v>
      </c>
      <c r="T84" s="6">
        <v>14</v>
      </c>
      <c r="U84" s="6">
        <v>15</v>
      </c>
      <c r="W84" s="15"/>
      <c r="X84" s="17"/>
      <c r="Y84" s="22"/>
      <c r="Z84" s="15"/>
      <c r="AA84" s="17"/>
    </row>
    <row r="85" spans="2:29" ht="45.75" thickTop="1" x14ac:dyDescent="0.25">
      <c r="B85" s="15">
        <v>1</v>
      </c>
      <c r="C85" s="15">
        <v>20</v>
      </c>
      <c r="D85" s="48" t="s">
        <v>55</v>
      </c>
      <c r="E85" s="48" t="s">
        <v>69</v>
      </c>
      <c r="F85" s="48" t="s">
        <v>71</v>
      </c>
      <c r="G85" s="18" t="s">
        <v>90</v>
      </c>
      <c r="H85" s="24" t="s">
        <v>20</v>
      </c>
      <c r="I85" s="24"/>
      <c r="J85" s="24"/>
      <c r="K85" s="14" t="s">
        <v>36</v>
      </c>
      <c r="L85" s="16"/>
      <c r="M85" s="16"/>
      <c r="N85" s="16" t="s">
        <v>136</v>
      </c>
      <c r="O85" s="15" t="s">
        <v>301</v>
      </c>
      <c r="P85" s="16" t="s">
        <v>232</v>
      </c>
      <c r="Q85" s="67">
        <v>1</v>
      </c>
      <c r="R85" s="17">
        <v>2677.86</v>
      </c>
      <c r="S85" s="17">
        <f t="shared" si="16"/>
        <v>2945.6460000000002</v>
      </c>
      <c r="T85" s="17">
        <v>1</v>
      </c>
      <c r="U85" s="17" t="s">
        <v>224</v>
      </c>
      <c r="W85" s="15" t="s">
        <v>133</v>
      </c>
      <c r="X85" s="17">
        <v>3000</v>
      </c>
      <c r="Y85" s="22">
        <f t="shared" si="14"/>
        <v>3300</v>
      </c>
      <c r="Z85" s="15" t="s">
        <v>133</v>
      </c>
      <c r="AA85" s="17">
        <f t="shared" si="15"/>
        <v>3300</v>
      </c>
      <c r="AC85" s="93" t="s">
        <v>257</v>
      </c>
    </row>
    <row r="86" spans="2:29" ht="45" x14ac:dyDescent="0.25">
      <c r="B86" s="15">
        <v>1</v>
      </c>
      <c r="C86" s="15">
        <v>20</v>
      </c>
      <c r="D86" s="48" t="s">
        <v>55</v>
      </c>
      <c r="E86" s="48" t="s">
        <v>69</v>
      </c>
      <c r="F86" s="48" t="s">
        <v>55</v>
      </c>
      <c r="G86" s="18" t="s">
        <v>96</v>
      </c>
      <c r="H86" s="24" t="s">
        <v>33</v>
      </c>
      <c r="I86" s="24"/>
      <c r="J86" s="24"/>
      <c r="K86" s="14" t="s">
        <v>36</v>
      </c>
      <c r="L86" s="16"/>
      <c r="M86" s="16"/>
      <c r="N86" s="16" t="s">
        <v>138</v>
      </c>
      <c r="O86" s="15" t="s">
        <v>301</v>
      </c>
      <c r="P86" s="16" t="s">
        <v>233</v>
      </c>
      <c r="Q86" s="67">
        <v>1</v>
      </c>
      <c r="R86" s="17">
        <v>2379.36</v>
      </c>
      <c r="S86" s="17">
        <f t="shared" si="16"/>
        <v>2617.2960000000003</v>
      </c>
      <c r="T86" s="17">
        <v>1</v>
      </c>
      <c r="U86" s="17" t="s">
        <v>224</v>
      </c>
      <c r="W86" s="15" t="s">
        <v>139</v>
      </c>
      <c r="X86" s="17">
        <v>2500</v>
      </c>
      <c r="Y86" s="22">
        <f t="shared" si="14"/>
        <v>2750</v>
      </c>
      <c r="Z86" s="15" t="s">
        <v>139</v>
      </c>
      <c r="AA86" s="17">
        <f t="shared" si="15"/>
        <v>2750</v>
      </c>
    </row>
    <row r="87" spans="2:29" ht="33.75" x14ac:dyDescent="0.25">
      <c r="B87" s="15">
        <v>1</v>
      </c>
      <c r="C87" s="15">
        <v>20</v>
      </c>
      <c r="D87" s="48" t="s">
        <v>55</v>
      </c>
      <c r="E87" s="48" t="s">
        <v>69</v>
      </c>
      <c r="F87" s="48" t="s">
        <v>72</v>
      </c>
      <c r="G87" s="18" t="s">
        <v>98</v>
      </c>
      <c r="H87" s="24" t="s">
        <v>140</v>
      </c>
      <c r="I87" s="24"/>
      <c r="J87" s="24"/>
      <c r="K87" s="14" t="s">
        <v>36</v>
      </c>
      <c r="L87" s="16"/>
      <c r="M87" s="16"/>
      <c r="N87" s="16" t="s">
        <v>141</v>
      </c>
      <c r="O87" s="15" t="s">
        <v>301</v>
      </c>
      <c r="P87" s="16" t="s">
        <v>234</v>
      </c>
      <c r="Q87" s="67">
        <v>1</v>
      </c>
      <c r="R87" s="17">
        <v>6500</v>
      </c>
      <c r="S87" s="17">
        <f>R87</f>
        <v>6500</v>
      </c>
      <c r="T87" s="17">
        <v>1</v>
      </c>
      <c r="U87" s="17" t="s">
        <v>224</v>
      </c>
      <c r="V87" s="22">
        <f>SUM(R80:R87)</f>
        <v>18872.980000000003</v>
      </c>
      <c r="W87" s="15" t="s">
        <v>139</v>
      </c>
      <c r="X87" s="17">
        <v>4000</v>
      </c>
      <c r="Y87" s="22">
        <f t="shared" si="14"/>
        <v>4400</v>
      </c>
      <c r="Z87" s="15" t="s">
        <v>139</v>
      </c>
      <c r="AA87" s="17">
        <f t="shared" si="15"/>
        <v>4400</v>
      </c>
    </row>
    <row r="88" spans="2:29" s="71" customFormat="1" ht="45" customHeight="1" x14ac:dyDescent="0.25">
      <c r="B88" s="101">
        <v>1</v>
      </c>
      <c r="C88" s="101">
        <v>20</v>
      </c>
      <c r="D88" s="102" t="s">
        <v>55</v>
      </c>
      <c r="E88" s="102" t="s">
        <v>72</v>
      </c>
      <c r="F88" s="102"/>
      <c r="G88" s="351" t="s">
        <v>219</v>
      </c>
      <c r="H88" s="352"/>
      <c r="I88" s="129" t="s">
        <v>255</v>
      </c>
      <c r="J88" s="383" t="s">
        <v>256</v>
      </c>
      <c r="K88" s="109" t="s">
        <v>36</v>
      </c>
      <c r="L88" s="382" t="s">
        <v>291</v>
      </c>
      <c r="M88" s="110" t="s">
        <v>294</v>
      </c>
      <c r="N88" s="104"/>
      <c r="O88" s="101"/>
      <c r="P88" s="104"/>
      <c r="Q88" s="104"/>
      <c r="R88" s="107">
        <f>SUM(R89:R91)</f>
        <v>10000</v>
      </c>
      <c r="S88" s="107">
        <f>SUM(S89:S91)</f>
        <v>10600</v>
      </c>
      <c r="T88" s="107"/>
      <c r="U88" s="107"/>
      <c r="W88" s="70" t="s">
        <v>84</v>
      </c>
      <c r="X88" s="73"/>
      <c r="Y88" s="75">
        <f t="shared" si="14"/>
        <v>0</v>
      </c>
      <c r="Z88" s="70" t="s">
        <v>84</v>
      </c>
      <c r="AA88" s="74">
        <f t="shared" si="15"/>
        <v>0</v>
      </c>
    </row>
    <row r="89" spans="2:29" ht="67.5" x14ac:dyDescent="0.25">
      <c r="B89" s="15">
        <v>1</v>
      </c>
      <c r="C89" s="15">
        <v>20</v>
      </c>
      <c r="D89" s="48" t="s">
        <v>55</v>
      </c>
      <c r="E89" s="48" t="s">
        <v>72</v>
      </c>
      <c r="F89" s="48" t="s">
        <v>56</v>
      </c>
      <c r="G89" s="13" t="s">
        <v>85</v>
      </c>
      <c r="H89" s="39" t="s">
        <v>22</v>
      </c>
      <c r="I89" s="59"/>
      <c r="J89" s="383"/>
      <c r="K89" s="50" t="s">
        <v>36</v>
      </c>
      <c r="L89" s="382"/>
      <c r="M89" s="16"/>
      <c r="N89" s="16" t="s">
        <v>142</v>
      </c>
      <c r="O89" s="15" t="s">
        <v>301</v>
      </c>
      <c r="P89" s="16" t="s">
        <v>235</v>
      </c>
      <c r="Q89" s="67">
        <v>1</v>
      </c>
      <c r="R89" s="17">
        <v>3000</v>
      </c>
      <c r="S89" s="17">
        <f>R89+(R89*10%)</f>
        <v>3300</v>
      </c>
      <c r="T89" s="17">
        <v>1</v>
      </c>
      <c r="U89" s="17" t="s">
        <v>224</v>
      </c>
      <c r="W89" s="32" t="s">
        <v>139</v>
      </c>
      <c r="X89" s="34">
        <v>3000</v>
      </c>
      <c r="Y89" s="22">
        <f t="shared" si="14"/>
        <v>3300</v>
      </c>
      <c r="Z89" s="32" t="s">
        <v>139</v>
      </c>
      <c r="AA89" s="17">
        <f t="shared" si="15"/>
        <v>3300</v>
      </c>
    </row>
    <row r="90" spans="2:29" ht="78.75" x14ac:dyDescent="0.25">
      <c r="B90" s="32">
        <v>1</v>
      </c>
      <c r="C90" s="32">
        <v>20</v>
      </c>
      <c r="D90" s="51" t="s">
        <v>55</v>
      </c>
      <c r="E90" s="51" t="s">
        <v>72</v>
      </c>
      <c r="F90" s="51" t="s">
        <v>57</v>
      </c>
      <c r="G90" s="52" t="s">
        <v>87</v>
      </c>
      <c r="H90" s="31" t="s">
        <v>23</v>
      </c>
      <c r="I90" s="33"/>
      <c r="J90" s="108"/>
      <c r="K90" s="316" t="s">
        <v>36</v>
      </c>
      <c r="L90" s="33"/>
      <c r="M90" s="33"/>
      <c r="N90" s="33" t="s">
        <v>143</v>
      </c>
      <c r="O90" s="32" t="s">
        <v>304</v>
      </c>
      <c r="P90" s="33" t="s">
        <v>236</v>
      </c>
      <c r="Q90" s="146">
        <v>1</v>
      </c>
      <c r="R90" s="34">
        <v>3000</v>
      </c>
      <c r="S90" s="34">
        <f>R90+(R90*10%)</f>
        <v>3300</v>
      </c>
      <c r="T90" s="34">
        <v>1</v>
      </c>
      <c r="U90" s="34" t="s">
        <v>224</v>
      </c>
      <c r="W90" s="12"/>
      <c r="X90" s="23"/>
      <c r="Y90" s="22"/>
      <c r="Z90" s="12"/>
      <c r="AA90" s="17"/>
    </row>
    <row r="91" spans="2:29" ht="57" thickBot="1" x14ac:dyDescent="0.3">
      <c r="B91" s="132">
        <v>1</v>
      </c>
      <c r="C91" s="132">
        <v>20</v>
      </c>
      <c r="D91" s="133" t="s">
        <v>55</v>
      </c>
      <c r="E91" s="133" t="s">
        <v>72</v>
      </c>
      <c r="F91" s="133" t="s">
        <v>69</v>
      </c>
      <c r="G91" s="134" t="s">
        <v>90</v>
      </c>
      <c r="H91" s="140" t="s">
        <v>21</v>
      </c>
      <c r="I91" s="140"/>
      <c r="J91" s="140"/>
      <c r="K91" s="135" t="s">
        <v>36</v>
      </c>
      <c r="L91" s="136"/>
      <c r="M91" s="136"/>
      <c r="N91" s="136" t="s">
        <v>137</v>
      </c>
      <c r="O91" s="132" t="s">
        <v>301</v>
      </c>
      <c r="P91" s="136" t="s">
        <v>260</v>
      </c>
      <c r="Q91" s="141">
        <v>1</v>
      </c>
      <c r="R91" s="103">
        <v>4000</v>
      </c>
      <c r="S91" s="103">
        <f>R91</f>
        <v>4000</v>
      </c>
      <c r="T91" s="103">
        <v>1</v>
      </c>
      <c r="U91" s="103" t="s">
        <v>224</v>
      </c>
      <c r="W91" s="12"/>
      <c r="X91" s="23"/>
      <c r="Y91" s="22"/>
      <c r="Z91" s="12"/>
      <c r="AA91" s="17"/>
    </row>
    <row r="92" spans="2:29" ht="27.75" customHeight="1" thickBot="1" x14ac:dyDescent="0.3">
      <c r="B92" s="233"/>
      <c r="C92" s="234"/>
      <c r="D92" s="234"/>
      <c r="E92" s="234"/>
      <c r="F92" s="234"/>
      <c r="G92" s="366" t="s">
        <v>253</v>
      </c>
      <c r="H92" s="367"/>
      <c r="I92" s="345"/>
      <c r="J92" s="345"/>
      <c r="K92" s="317"/>
      <c r="L92" s="235"/>
      <c r="M92" s="235"/>
      <c r="N92" s="235"/>
      <c r="O92" s="236"/>
      <c r="P92" s="235"/>
      <c r="Q92" s="235"/>
      <c r="R92" s="237">
        <f>R15+R42+R40+R88+R79+R77+R72+R59+R50+R12</f>
        <v>4809960.9800000004</v>
      </c>
      <c r="S92" s="237">
        <f>S15+S42+S40+S88+S79+S77+S72+S59+S50</f>
        <v>5215107.0779999997</v>
      </c>
      <c r="T92" s="238"/>
      <c r="U92" s="238"/>
      <c r="W92" s="40"/>
      <c r="X92" s="41"/>
      <c r="Z92" s="40"/>
      <c r="AA92" s="41"/>
    </row>
    <row r="93" spans="2:29" x14ac:dyDescent="0.25">
      <c r="B93" s="42"/>
      <c r="C93" s="42"/>
      <c r="D93" s="42"/>
      <c r="E93" s="42"/>
      <c r="F93" s="42"/>
      <c r="G93" s="43"/>
      <c r="H93" s="43"/>
      <c r="I93" s="43"/>
      <c r="J93" s="43"/>
      <c r="K93" s="43"/>
      <c r="L93" s="44"/>
      <c r="M93" s="44"/>
      <c r="N93" s="44"/>
      <c r="O93" s="42"/>
      <c r="P93" s="44"/>
      <c r="Q93" s="44"/>
      <c r="R93" s="42"/>
      <c r="S93" s="42"/>
      <c r="T93" s="42"/>
      <c r="U93" s="42"/>
      <c r="W93" s="42"/>
      <c r="X93" s="42"/>
      <c r="Z93" s="42"/>
      <c r="AA93" s="42"/>
    </row>
    <row r="94" spans="2:29" x14ac:dyDescent="0.25">
      <c r="B94" s="42"/>
      <c r="C94" s="42"/>
      <c r="D94" s="42"/>
      <c r="E94" s="42"/>
      <c r="F94" s="42"/>
      <c r="G94" s="43"/>
      <c r="H94" s="43"/>
      <c r="I94" s="43"/>
      <c r="J94" s="43"/>
      <c r="K94" s="43"/>
      <c r="L94" s="44"/>
      <c r="M94" s="44"/>
      <c r="N94" s="44"/>
      <c r="O94" s="44"/>
      <c r="R94" s="159" t="s">
        <v>312</v>
      </c>
      <c r="W94" s="42"/>
      <c r="X94" s="4"/>
      <c r="Z94" s="42"/>
      <c r="AA94" s="4"/>
    </row>
    <row r="95" spans="2:29" x14ac:dyDescent="0.25">
      <c r="B95" s="42"/>
      <c r="C95" s="42"/>
      <c r="D95" s="42"/>
      <c r="E95" s="42"/>
      <c r="F95" s="42"/>
      <c r="G95" s="43"/>
      <c r="H95" s="43"/>
      <c r="I95" s="43"/>
      <c r="J95" s="43"/>
      <c r="K95" s="43"/>
      <c r="L95" s="44"/>
      <c r="M95" s="44"/>
      <c r="N95" s="44"/>
      <c r="O95" s="44"/>
      <c r="R95" s="160" t="s">
        <v>313</v>
      </c>
      <c r="W95" s="42"/>
      <c r="X95" s="55">
        <f>SUM(X50:X92)</f>
        <v>7118100</v>
      </c>
      <c r="Z95" s="42"/>
      <c r="AA95" s="55">
        <f>SUM(AA50:AA92)</f>
        <v>2329910</v>
      </c>
    </row>
    <row r="96" spans="2:29" x14ac:dyDescent="0.25">
      <c r="B96" s="42"/>
      <c r="C96" s="42"/>
      <c r="D96" s="42"/>
      <c r="E96" s="42"/>
      <c r="F96" s="42"/>
      <c r="G96" s="43"/>
      <c r="H96" s="43"/>
      <c r="I96" s="43"/>
      <c r="J96" s="43"/>
      <c r="K96" s="43"/>
      <c r="L96" s="44"/>
      <c r="M96" s="44"/>
      <c r="N96" s="44"/>
      <c r="O96" s="44"/>
      <c r="R96" s="160"/>
      <c r="Z96" s="42"/>
      <c r="AA96" s="42"/>
    </row>
    <row r="97" spans="2:27" x14ac:dyDescent="0.25">
      <c r="B97" s="42"/>
      <c r="C97" s="42"/>
      <c r="D97" s="42"/>
      <c r="E97" s="42"/>
      <c r="F97" s="42"/>
      <c r="G97" s="43"/>
      <c r="H97" s="43"/>
      <c r="I97" s="43"/>
      <c r="J97" s="43"/>
      <c r="K97" s="43"/>
      <c r="L97" s="44"/>
      <c r="M97" s="44"/>
      <c r="N97" s="44"/>
      <c r="O97" s="44"/>
      <c r="R97" s="160"/>
      <c r="Z97" s="42"/>
      <c r="AA97" s="42"/>
    </row>
    <row r="98" spans="2:27" x14ac:dyDescent="0.25">
      <c r="B98" s="42"/>
      <c r="C98" s="42"/>
      <c r="D98" s="42"/>
      <c r="E98" s="42"/>
      <c r="F98" s="42"/>
      <c r="G98" s="43"/>
      <c r="H98" s="43"/>
      <c r="I98" s="43"/>
      <c r="J98" s="43"/>
      <c r="K98" s="43"/>
      <c r="L98" s="44"/>
      <c r="M98" s="44"/>
      <c r="N98" s="44"/>
      <c r="O98" s="44"/>
      <c r="R98" s="160"/>
      <c r="Z98" s="42"/>
      <c r="AA98" s="42"/>
    </row>
    <row r="99" spans="2:27" x14ac:dyDescent="0.25">
      <c r="B99" s="42"/>
      <c r="C99" s="42"/>
      <c r="D99" s="42"/>
      <c r="E99" s="42"/>
      <c r="F99" s="42"/>
      <c r="G99" s="43"/>
      <c r="H99" s="43"/>
      <c r="I99" s="43"/>
      <c r="J99" s="43"/>
      <c r="K99" s="43"/>
      <c r="L99" s="44"/>
      <c r="M99" s="44"/>
      <c r="N99" s="44"/>
      <c r="O99" s="44"/>
      <c r="P99" s="44"/>
      <c r="Q99" s="44"/>
      <c r="R99" s="160"/>
      <c r="S99" s="42"/>
      <c r="T99" s="42"/>
      <c r="U99" s="42"/>
    </row>
    <row r="100" spans="2:27" x14ac:dyDescent="0.25">
      <c r="B100" s="42"/>
      <c r="C100" s="42"/>
      <c r="D100" s="42"/>
      <c r="E100" s="42"/>
      <c r="F100" s="42"/>
      <c r="G100" s="43"/>
      <c r="H100" s="43"/>
      <c r="I100" s="43"/>
      <c r="J100" s="43"/>
      <c r="K100" s="43"/>
      <c r="L100" s="44"/>
      <c r="M100" s="44"/>
      <c r="N100" s="44"/>
      <c r="O100" s="44"/>
      <c r="P100" s="44"/>
      <c r="Q100" s="44"/>
      <c r="R100" s="161" t="s">
        <v>314</v>
      </c>
      <c r="S100" s="42"/>
      <c r="T100" s="42"/>
      <c r="U100" s="42"/>
    </row>
    <row r="101" spans="2:27" x14ac:dyDescent="0.25">
      <c r="B101" s="42"/>
      <c r="C101" s="42"/>
      <c r="D101" s="42"/>
      <c r="E101" s="42"/>
      <c r="F101" s="42"/>
      <c r="G101" s="43"/>
      <c r="H101" s="43"/>
      <c r="I101" s="43"/>
      <c r="J101" s="43"/>
      <c r="K101" s="43"/>
      <c r="L101" s="44"/>
      <c r="M101" s="44"/>
      <c r="N101" s="44"/>
      <c r="O101" s="44"/>
      <c r="P101" s="44"/>
      <c r="Q101" s="44"/>
      <c r="R101" s="162" t="s">
        <v>305</v>
      </c>
      <c r="S101" s="42"/>
      <c r="T101" s="42"/>
      <c r="U101" s="42"/>
    </row>
    <row r="102" spans="2:27" x14ac:dyDescent="0.25">
      <c r="B102" s="42"/>
      <c r="C102" s="42"/>
      <c r="D102" s="42"/>
      <c r="E102" s="42"/>
      <c r="F102" s="42"/>
      <c r="G102" s="43"/>
      <c r="H102" s="43"/>
      <c r="I102" s="43"/>
      <c r="J102" s="43"/>
      <c r="K102" s="43"/>
      <c r="L102" s="44"/>
      <c r="M102" s="44"/>
      <c r="N102" s="44"/>
      <c r="O102" s="44"/>
      <c r="P102" s="44"/>
      <c r="Q102" s="44"/>
      <c r="R102" s="162" t="s">
        <v>315</v>
      </c>
      <c r="S102" s="42"/>
      <c r="T102" s="42"/>
      <c r="U102" s="42"/>
    </row>
    <row r="103" spans="2:27" x14ac:dyDescent="0.25">
      <c r="B103" s="42"/>
      <c r="C103" s="42"/>
      <c r="D103" s="42"/>
      <c r="E103" s="42"/>
      <c r="F103" s="42"/>
      <c r="G103" s="43"/>
      <c r="H103" s="43"/>
      <c r="I103" s="43"/>
      <c r="J103" s="43"/>
      <c r="K103" s="43"/>
      <c r="L103" s="44"/>
      <c r="M103" s="44"/>
      <c r="N103" s="44"/>
      <c r="O103" s="44"/>
      <c r="P103" s="44"/>
      <c r="Q103" s="44"/>
      <c r="R103" s="42"/>
      <c r="S103" s="42"/>
      <c r="T103" s="42"/>
      <c r="U103" s="42"/>
    </row>
    <row r="104" spans="2:27" x14ac:dyDescent="0.25">
      <c r="B104" s="42"/>
      <c r="C104" s="42"/>
      <c r="D104" s="42"/>
      <c r="E104" s="42"/>
      <c r="F104" s="42"/>
      <c r="G104" s="43"/>
      <c r="H104" s="43"/>
      <c r="I104" s="43"/>
      <c r="J104" s="43"/>
      <c r="K104" s="43"/>
      <c r="L104" s="44"/>
      <c r="M104" s="44"/>
      <c r="N104" s="44"/>
      <c r="O104" s="44"/>
      <c r="P104" s="44"/>
      <c r="Q104" s="44"/>
      <c r="R104" s="42"/>
      <c r="S104" s="42"/>
      <c r="T104" s="42"/>
      <c r="U104" s="42"/>
    </row>
    <row r="105" spans="2:27" x14ac:dyDescent="0.25">
      <c r="B105" s="42"/>
      <c r="C105" s="42"/>
      <c r="D105" s="42"/>
      <c r="E105" s="42"/>
      <c r="F105" s="42"/>
      <c r="G105" s="43"/>
      <c r="H105" s="43"/>
      <c r="I105" s="43"/>
      <c r="J105" s="43"/>
      <c r="K105" s="43"/>
      <c r="L105" s="44"/>
      <c r="M105" s="44"/>
      <c r="N105" s="44"/>
      <c r="O105" s="44"/>
      <c r="P105" s="44"/>
      <c r="Q105" s="44"/>
    </row>
    <row r="106" spans="2:27" x14ac:dyDescent="0.25">
      <c r="B106" s="42"/>
      <c r="C106" s="42"/>
      <c r="D106" s="42"/>
      <c r="E106" s="42"/>
      <c r="F106" s="42"/>
      <c r="G106" s="43"/>
      <c r="H106" s="43"/>
      <c r="I106" s="43"/>
      <c r="J106" s="43"/>
      <c r="K106" s="43"/>
      <c r="L106" s="44"/>
      <c r="M106" s="44"/>
      <c r="N106" s="44"/>
      <c r="O106" s="44"/>
      <c r="P106" s="44"/>
      <c r="Q106" s="44"/>
      <c r="R106" s="55">
        <f>SUM(R50:R92)</f>
        <v>8509906.9399999995</v>
      </c>
      <c r="S106" s="55">
        <f>SUM(S50:S92)</f>
        <v>9242347.2340000011</v>
      </c>
      <c r="T106" s="55"/>
      <c r="U106" s="55">
        <f>SUM(U50:U92)</f>
        <v>30</v>
      </c>
    </row>
    <row r="107" spans="2:27" x14ac:dyDescent="0.25">
      <c r="P107" s="44"/>
      <c r="Q107" s="44"/>
      <c r="R107" s="42"/>
      <c r="S107" s="42"/>
      <c r="T107" s="42"/>
      <c r="U107" s="42"/>
    </row>
    <row r="108" spans="2:27" x14ac:dyDescent="0.25">
      <c r="P108" s="44"/>
      <c r="Q108" s="44"/>
      <c r="R108" s="42"/>
      <c r="S108" s="111">
        <f>R92</f>
        <v>4809960.9800000004</v>
      </c>
      <c r="T108" s="42"/>
      <c r="U108" s="42"/>
    </row>
    <row r="109" spans="2:27" x14ac:dyDescent="0.25">
      <c r="P109" s="44"/>
      <c r="Q109" s="44"/>
      <c r="R109" s="42"/>
      <c r="S109" s="42"/>
      <c r="T109" s="42"/>
      <c r="U109" s="42"/>
    </row>
    <row r="110" spans="2:27" x14ac:dyDescent="0.25">
      <c r="V110" s="30">
        <v>100000</v>
      </c>
      <c r="W110" s="22">
        <f>V110+(10%*V110)</f>
        <v>110000</v>
      </c>
      <c r="X110" s="22">
        <f>W110+(10%*W110)</f>
        <v>121000</v>
      </c>
      <c r="Y110" s="22">
        <f>X110+(10%*X110)</f>
        <v>133100</v>
      </c>
      <c r="Z110" s="22">
        <f>Y110+(10%*Y110)</f>
        <v>146410</v>
      </c>
    </row>
  </sheetData>
  <mergeCells count="53">
    <mergeCell ref="G92:H92"/>
    <mergeCell ref="J88:J89"/>
    <mergeCell ref="G77:H77"/>
    <mergeCell ref="J77:J78"/>
    <mergeCell ref="B67:F67"/>
    <mergeCell ref="G67:H67"/>
    <mergeCell ref="G79:H79"/>
    <mergeCell ref="G11:H11"/>
    <mergeCell ref="G12:H12"/>
    <mergeCell ref="J42:J46"/>
    <mergeCell ref="G13:H13"/>
    <mergeCell ref="G14:H14"/>
    <mergeCell ref="J15:J17"/>
    <mergeCell ref="J40:J41"/>
    <mergeCell ref="B9:F9"/>
    <mergeCell ref="G9:H9"/>
    <mergeCell ref="W6:X6"/>
    <mergeCell ref="Z6:AA6"/>
    <mergeCell ref="L7:M7"/>
    <mergeCell ref="N7:O7"/>
    <mergeCell ref="P7:Q7"/>
    <mergeCell ref="S6:S8"/>
    <mergeCell ref="T6:T7"/>
    <mergeCell ref="U6:U7"/>
    <mergeCell ref="B2:U2"/>
    <mergeCell ref="B3:U3"/>
    <mergeCell ref="B4:U4"/>
    <mergeCell ref="B6:F8"/>
    <mergeCell ref="G6:H8"/>
    <mergeCell ref="I6:I8"/>
    <mergeCell ref="J6:J8"/>
    <mergeCell ref="K6:K8"/>
    <mergeCell ref="L6:Q6"/>
    <mergeCell ref="R6:R8"/>
    <mergeCell ref="L50:L53"/>
    <mergeCell ref="J59:J62"/>
    <mergeCell ref="L59:L62"/>
    <mergeCell ref="J72:J73"/>
    <mergeCell ref="G42:H42"/>
    <mergeCell ref="L42:L43"/>
    <mergeCell ref="J50:J53"/>
    <mergeCell ref="B23:F23"/>
    <mergeCell ref="G23:H23"/>
    <mergeCell ref="B49:F49"/>
    <mergeCell ref="G49:H49"/>
    <mergeCell ref="G15:H15"/>
    <mergeCell ref="G40:H40"/>
    <mergeCell ref="L79:L80"/>
    <mergeCell ref="J79:J81"/>
    <mergeCell ref="B84:F84"/>
    <mergeCell ref="G84:H84"/>
    <mergeCell ref="L88:L89"/>
    <mergeCell ref="G88:H88"/>
  </mergeCells>
  <pageMargins left="1.4" right="0.27559055118110237" top="0.42" bottom="0.43" header="0.31496062992125984" footer="0.31496062992125984"/>
  <pageSetup paperSize="5" scale="79" orientation="landscape" r:id="rId1"/>
  <rowBreaks count="4" manualBreakCount="4">
    <brk id="21" min="1" max="20" man="1"/>
    <brk id="47" min="1" max="20" man="1"/>
    <brk id="65" min="1" max="20" man="1"/>
    <brk id="82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4"/>
  <sheetViews>
    <sheetView tabSelected="1" view="pageBreakPreview" topLeftCell="B1" zoomScale="89" zoomScaleSheetLayoutView="89" workbookViewId="0">
      <pane ySplit="4185" topLeftCell="A17" activePane="bottomLeft"/>
      <selection activeCell="L5" sqref="L5"/>
      <selection pane="bottomLeft" activeCell="L20" sqref="L20"/>
    </sheetView>
  </sheetViews>
  <sheetFormatPr defaultRowHeight="15" x14ac:dyDescent="0.25"/>
  <cols>
    <col min="2" max="2" width="3.5703125" style="4" customWidth="1"/>
    <col min="3" max="3" width="3.140625" style="4" customWidth="1"/>
    <col min="4" max="4" width="4" style="4" customWidth="1"/>
    <col min="5" max="5" width="3.140625" style="4" customWidth="1"/>
    <col min="6" max="6" width="3.42578125" style="4" customWidth="1"/>
    <col min="7" max="7" width="4.140625" style="5" customWidth="1"/>
    <col min="8" max="8" width="35.140625" style="5" customWidth="1"/>
    <col min="9" max="9" width="19.7109375" customWidth="1"/>
    <col min="10" max="10" width="9.42578125" customWidth="1"/>
    <col min="11" max="11" width="17" customWidth="1"/>
    <col min="12" max="12" width="16.28515625" customWidth="1"/>
    <col min="13" max="13" width="11.42578125" customWidth="1"/>
    <col min="14" max="14" width="16.85546875" customWidth="1"/>
    <col min="15" max="15" width="13.140625" customWidth="1"/>
    <col min="16" max="16" width="9.5703125" style="4" customWidth="1"/>
    <col min="17" max="17" width="15" style="4" customWidth="1"/>
    <col min="18" max="18" width="13.85546875" style="4" customWidth="1"/>
    <col min="19" max="19" width="12.28515625" bestFit="1" customWidth="1"/>
  </cols>
  <sheetData>
    <row r="2" spans="2:21" x14ac:dyDescent="0.25">
      <c r="B2" s="365" t="s">
        <v>340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2:21" x14ac:dyDescent="0.25">
      <c r="B3" s="365" t="s">
        <v>416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</row>
    <row r="4" spans="2:21" x14ac:dyDescent="0.25">
      <c r="B4" s="365" t="s">
        <v>341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</row>
    <row r="5" spans="2:21" ht="17.25" thickBot="1" x14ac:dyDescent="0.35"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</row>
    <row r="6" spans="2:21" ht="21.75" customHeight="1" x14ac:dyDescent="0.25">
      <c r="B6" s="385" t="s">
        <v>53</v>
      </c>
      <c r="C6" s="386"/>
      <c r="D6" s="386"/>
      <c r="E6" s="386"/>
      <c r="F6" s="387"/>
      <c r="G6" s="394" t="s">
        <v>177</v>
      </c>
      <c r="H6" s="395"/>
      <c r="I6" s="403" t="s">
        <v>47</v>
      </c>
      <c r="J6" s="403" t="s">
        <v>319</v>
      </c>
      <c r="K6" s="406" t="s">
        <v>316</v>
      </c>
      <c r="L6" s="406" t="s">
        <v>417</v>
      </c>
      <c r="M6" s="403" t="s">
        <v>81</v>
      </c>
      <c r="N6" s="404"/>
      <c r="O6" s="405"/>
      <c r="P6" s="406" t="s">
        <v>420</v>
      </c>
      <c r="Q6" s="403" t="s">
        <v>48</v>
      </c>
      <c r="R6" s="405"/>
    </row>
    <row r="7" spans="2:21" ht="22.5" customHeight="1" thickBot="1" x14ac:dyDescent="0.3">
      <c r="B7" s="388"/>
      <c r="C7" s="389"/>
      <c r="D7" s="389"/>
      <c r="E7" s="389"/>
      <c r="F7" s="390"/>
      <c r="G7" s="396"/>
      <c r="H7" s="397"/>
      <c r="I7" s="423"/>
      <c r="J7" s="423"/>
      <c r="K7" s="407"/>
      <c r="L7" s="407"/>
      <c r="M7" s="424"/>
      <c r="N7" s="425"/>
      <c r="O7" s="426"/>
      <c r="P7" s="407"/>
      <c r="Q7" s="424"/>
      <c r="R7" s="426"/>
    </row>
    <row r="8" spans="2:21" ht="66.75" customHeight="1" thickBot="1" x14ac:dyDescent="0.3">
      <c r="B8" s="391"/>
      <c r="C8" s="392"/>
      <c r="D8" s="392"/>
      <c r="E8" s="392"/>
      <c r="F8" s="393"/>
      <c r="G8" s="398"/>
      <c r="H8" s="399"/>
      <c r="I8" s="424"/>
      <c r="J8" s="424"/>
      <c r="K8" s="408"/>
      <c r="L8" s="408"/>
      <c r="M8" s="62" t="s">
        <v>418</v>
      </c>
      <c r="N8" s="61" t="s">
        <v>419</v>
      </c>
      <c r="O8" s="62" t="s">
        <v>0</v>
      </c>
      <c r="P8" s="408"/>
      <c r="Q8" s="65" t="s">
        <v>421</v>
      </c>
      <c r="R8" s="167" t="s">
        <v>422</v>
      </c>
    </row>
    <row r="9" spans="2:21" ht="15.75" thickBot="1" x14ac:dyDescent="0.3">
      <c r="B9" s="377">
        <v>1</v>
      </c>
      <c r="C9" s="378"/>
      <c r="D9" s="378"/>
      <c r="E9" s="378"/>
      <c r="F9" s="379"/>
      <c r="G9" s="380">
        <v>2</v>
      </c>
      <c r="H9" s="381"/>
      <c r="I9" s="7">
        <v>3</v>
      </c>
      <c r="J9" s="7"/>
      <c r="K9" s="7">
        <v>4</v>
      </c>
      <c r="L9" s="7">
        <v>5</v>
      </c>
      <c r="M9" s="7">
        <v>6</v>
      </c>
      <c r="N9" s="7">
        <v>7</v>
      </c>
      <c r="O9" s="7" t="s">
        <v>1</v>
      </c>
      <c r="P9" s="6">
        <v>9</v>
      </c>
      <c r="Q9" s="6" t="s">
        <v>2</v>
      </c>
      <c r="R9" s="6" t="s">
        <v>317</v>
      </c>
    </row>
    <row r="10" spans="2:21" ht="15.75" thickTop="1" x14ac:dyDescent="0.25">
      <c r="B10" s="8"/>
      <c r="C10" s="45"/>
      <c r="D10" s="45"/>
      <c r="E10" s="45"/>
      <c r="F10" s="45"/>
      <c r="G10" s="9"/>
      <c r="H10" s="10"/>
      <c r="I10" s="11"/>
      <c r="J10" s="11"/>
      <c r="K10" s="11"/>
      <c r="L10" s="11"/>
      <c r="M10" s="11"/>
      <c r="N10" s="11"/>
      <c r="O10" s="11"/>
      <c r="P10" s="8"/>
      <c r="Q10" s="8"/>
      <c r="R10" s="8"/>
    </row>
    <row r="11" spans="2:21" ht="23.25" customHeight="1" x14ac:dyDescent="0.25">
      <c r="B11" s="36">
        <v>1</v>
      </c>
      <c r="C11" s="112">
        <v>6</v>
      </c>
      <c r="D11" s="112"/>
      <c r="E11" s="112"/>
      <c r="F11" s="112"/>
      <c r="G11" s="415" t="s">
        <v>258</v>
      </c>
      <c r="H11" s="416"/>
      <c r="I11" s="114"/>
      <c r="J11" s="114"/>
      <c r="K11" s="114"/>
      <c r="L11" s="114"/>
      <c r="M11" s="114"/>
      <c r="N11" s="114"/>
      <c r="O11" s="114"/>
      <c r="P11" s="115"/>
      <c r="Q11" s="115"/>
      <c r="R11" s="115"/>
    </row>
    <row r="12" spans="2:21" ht="48" customHeight="1" x14ac:dyDescent="0.25">
      <c r="B12" s="116">
        <v>1</v>
      </c>
      <c r="C12" s="117">
        <v>6</v>
      </c>
      <c r="D12" s="281" t="s">
        <v>62</v>
      </c>
      <c r="E12" s="117"/>
      <c r="F12" s="117"/>
      <c r="G12" s="355" t="s">
        <v>259</v>
      </c>
      <c r="H12" s="356"/>
      <c r="I12" s="168" t="s">
        <v>261</v>
      </c>
      <c r="J12" s="168" t="s">
        <v>318</v>
      </c>
      <c r="K12" s="168">
        <v>1</v>
      </c>
      <c r="L12" s="169">
        <v>1</v>
      </c>
      <c r="M12" s="170">
        <v>0</v>
      </c>
      <c r="N12" s="170">
        <v>0</v>
      </c>
      <c r="O12" s="171" t="e">
        <f>N12/M12</f>
        <v>#DIV/0!</v>
      </c>
      <c r="P12" s="87">
        <v>0</v>
      </c>
      <c r="Q12" s="172">
        <f>L12+N12+P12</f>
        <v>1</v>
      </c>
      <c r="R12" s="171">
        <f>Q12/K12</f>
        <v>1</v>
      </c>
    </row>
    <row r="13" spans="2:21" ht="38.25" customHeight="1" x14ac:dyDescent="0.25">
      <c r="B13" s="173"/>
      <c r="C13" s="174"/>
      <c r="D13" s="282"/>
      <c r="E13" s="174"/>
      <c r="F13" s="174"/>
      <c r="G13" s="175" t="s">
        <v>85</v>
      </c>
      <c r="H13" s="176" t="s">
        <v>320</v>
      </c>
      <c r="I13" s="177" t="s">
        <v>261</v>
      </c>
      <c r="J13" s="177" t="s">
        <v>318</v>
      </c>
      <c r="K13" s="177">
        <v>1</v>
      </c>
      <c r="L13" s="178">
        <v>1</v>
      </c>
      <c r="M13" s="179">
        <v>0</v>
      </c>
      <c r="N13" s="179">
        <v>0</v>
      </c>
      <c r="O13" s="180" t="e">
        <f>N13/M13</f>
        <v>#DIV/0!</v>
      </c>
      <c r="P13" s="181">
        <v>0</v>
      </c>
      <c r="Q13" s="182">
        <f>L13+N13+P13</f>
        <v>1</v>
      </c>
      <c r="R13" s="180">
        <f>Q13/K13</f>
        <v>1</v>
      </c>
    </row>
    <row r="14" spans="2:21" ht="47.25" customHeight="1" x14ac:dyDescent="0.25">
      <c r="B14" s="15">
        <v>1</v>
      </c>
      <c r="C14" s="100">
        <v>20</v>
      </c>
      <c r="D14" s="15"/>
      <c r="E14" s="100"/>
      <c r="F14" s="100"/>
      <c r="G14" s="418" t="s">
        <v>214</v>
      </c>
      <c r="H14" s="419"/>
      <c r="I14" s="122"/>
      <c r="J14" s="122"/>
      <c r="K14" s="122"/>
      <c r="L14" s="122"/>
      <c r="M14" s="122"/>
      <c r="N14" s="122"/>
      <c r="O14" s="122"/>
      <c r="P14" s="15"/>
      <c r="Q14" s="15"/>
      <c r="R14" s="15"/>
    </row>
    <row r="15" spans="2:21" ht="21.75" customHeight="1" x14ac:dyDescent="0.25">
      <c r="B15" s="15">
        <v>1</v>
      </c>
      <c r="C15" s="100">
        <v>20</v>
      </c>
      <c r="D15" s="283" t="s">
        <v>55</v>
      </c>
      <c r="E15" s="100"/>
      <c r="F15" s="100"/>
      <c r="G15" s="418" t="s">
        <v>215</v>
      </c>
      <c r="H15" s="419"/>
      <c r="I15" s="122"/>
      <c r="J15" s="122"/>
      <c r="K15" s="122"/>
      <c r="L15" s="122"/>
      <c r="M15" s="122"/>
      <c r="N15" s="122"/>
      <c r="O15" s="122"/>
      <c r="P15" s="15"/>
      <c r="Q15" s="15"/>
      <c r="R15" s="15"/>
    </row>
    <row r="16" spans="2:21" ht="43.5" customHeight="1" x14ac:dyDescent="0.25">
      <c r="B16" s="85">
        <v>1</v>
      </c>
      <c r="C16" s="85">
        <v>20</v>
      </c>
      <c r="D16" s="86" t="s">
        <v>55</v>
      </c>
      <c r="E16" s="86" t="s">
        <v>61</v>
      </c>
      <c r="F16" s="86"/>
      <c r="G16" s="355" t="s">
        <v>221</v>
      </c>
      <c r="H16" s="356"/>
      <c r="I16" s="90" t="s">
        <v>262</v>
      </c>
      <c r="J16" s="90" t="s">
        <v>321</v>
      </c>
      <c r="K16" s="183">
        <v>100</v>
      </c>
      <c r="L16" s="90">
        <v>20</v>
      </c>
      <c r="M16" s="85">
        <v>20</v>
      </c>
      <c r="N16" s="90">
        <v>20</v>
      </c>
      <c r="O16" s="171">
        <f t="shared" ref="O16:O21" si="0">N16/M16</f>
        <v>1</v>
      </c>
      <c r="P16" s="87">
        <v>20</v>
      </c>
      <c r="Q16" s="172">
        <f>L16+N16+P16</f>
        <v>60</v>
      </c>
      <c r="R16" s="171">
        <f>Q16/K16</f>
        <v>0.6</v>
      </c>
      <c r="S16" s="71"/>
      <c r="T16" s="71"/>
      <c r="U16" s="71"/>
    </row>
    <row r="17" spans="2:21" ht="40.5" customHeight="1" x14ac:dyDescent="0.25">
      <c r="B17" s="85"/>
      <c r="C17" s="85"/>
      <c r="D17" s="86"/>
      <c r="E17" s="86"/>
      <c r="F17" s="86"/>
      <c r="G17" s="94"/>
      <c r="H17" s="95"/>
      <c r="I17" s="90" t="s">
        <v>263</v>
      </c>
      <c r="J17" s="90" t="s">
        <v>37</v>
      </c>
      <c r="K17" s="184">
        <v>10</v>
      </c>
      <c r="L17" s="90">
        <v>0</v>
      </c>
      <c r="M17" s="85">
        <v>7</v>
      </c>
      <c r="N17" s="90">
        <v>7</v>
      </c>
      <c r="O17" s="171">
        <f t="shared" si="0"/>
        <v>1</v>
      </c>
      <c r="P17" s="87">
        <v>1</v>
      </c>
      <c r="Q17" s="172">
        <f>L17+N17+P17</f>
        <v>8</v>
      </c>
      <c r="R17" s="171">
        <f>Q17/K17</f>
        <v>0.8</v>
      </c>
      <c r="S17" s="71"/>
      <c r="T17" s="71"/>
      <c r="U17" s="71"/>
    </row>
    <row r="18" spans="2:21" ht="34.5" customHeight="1" x14ac:dyDescent="0.25">
      <c r="B18" s="85"/>
      <c r="C18" s="85"/>
      <c r="D18" s="86"/>
      <c r="E18" s="86"/>
      <c r="F18" s="86"/>
      <c r="G18" s="94"/>
      <c r="H18" s="95"/>
      <c r="I18" s="90" t="s">
        <v>264</v>
      </c>
      <c r="J18" s="90" t="s">
        <v>322</v>
      </c>
      <c r="K18" s="183">
        <v>2</v>
      </c>
      <c r="L18" s="90">
        <v>1</v>
      </c>
      <c r="M18" s="85">
        <v>0.25</v>
      </c>
      <c r="N18" s="90">
        <v>0.25</v>
      </c>
      <c r="O18" s="171">
        <f t="shared" si="0"/>
        <v>1</v>
      </c>
      <c r="P18" s="185">
        <v>0.25</v>
      </c>
      <c r="Q18" s="186">
        <f>L18+N18+P18</f>
        <v>1.5</v>
      </c>
      <c r="R18" s="187">
        <f>Q18/K18</f>
        <v>0.75</v>
      </c>
      <c r="S18" s="71"/>
      <c r="T18" s="71"/>
      <c r="U18" s="71"/>
    </row>
    <row r="19" spans="2:21" ht="46.5" customHeight="1" x14ac:dyDescent="0.25">
      <c r="B19" s="85"/>
      <c r="C19" s="85"/>
      <c r="D19" s="86"/>
      <c r="E19" s="86"/>
      <c r="F19" s="86"/>
      <c r="G19" s="94"/>
      <c r="H19" s="95"/>
      <c r="I19" s="90" t="s">
        <v>265</v>
      </c>
      <c r="J19" s="90" t="s">
        <v>321</v>
      </c>
      <c r="K19" s="183">
        <v>100</v>
      </c>
      <c r="L19" s="90">
        <v>20</v>
      </c>
      <c r="M19" s="85">
        <v>20</v>
      </c>
      <c r="N19" s="90">
        <v>20</v>
      </c>
      <c r="O19" s="171">
        <f t="shared" si="0"/>
        <v>1</v>
      </c>
      <c r="P19" s="87">
        <v>20</v>
      </c>
      <c r="Q19" s="186">
        <f>L19+N19+P19</f>
        <v>60</v>
      </c>
      <c r="R19" s="187">
        <f>Q19/K19</f>
        <v>0.6</v>
      </c>
      <c r="S19" s="71"/>
      <c r="T19" s="71"/>
      <c r="U19" s="71"/>
    </row>
    <row r="20" spans="2:21" ht="32.25" customHeight="1" x14ac:dyDescent="0.25">
      <c r="B20" s="15">
        <v>1</v>
      </c>
      <c r="C20" s="15">
        <v>20</v>
      </c>
      <c r="D20" s="48" t="s">
        <v>55</v>
      </c>
      <c r="E20" s="48" t="s">
        <v>61</v>
      </c>
      <c r="F20" s="48" t="s">
        <v>55</v>
      </c>
      <c r="G20" s="18" t="s">
        <v>85</v>
      </c>
      <c r="H20" s="39" t="s">
        <v>145</v>
      </c>
      <c r="I20" s="16" t="s">
        <v>146</v>
      </c>
      <c r="J20" s="188" t="s">
        <v>321</v>
      </c>
      <c r="K20" s="193">
        <v>80</v>
      </c>
      <c r="L20" s="16">
        <v>15</v>
      </c>
      <c r="M20" s="190">
        <v>15</v>
      </c>
      <c r="N20" s="16">
        <v>15</v>
      </c>
      <c r="O20" s="67">
        <f t="shared" si="0"/>
        <v>1</v>
      </c>
      <c r="P20" s="17">
        <v>15</v>
      </c>
      <c r="Q20" s="191">
        <f t="shared" ref="Q20:Q21" si="1">L20+N20+P20</f>
        <v>45</v>
      </c>
      <c r="R20" s="192">
        <f t="shared" ref="R20:R21" si="2">Q20/K20</f>
        <v>0.5625</v>
      </c>
      <c r="T20">
        <v>233</v>
      </c>
    </row>
    <row r="21" spans="2:21" ht="21.75" customHeight="1" thickBot="1" x14ac:dyDescent="0.3">
      <c r="B21" s="32">
        <v>1</v>
      </c>
      <c r="C21" s="32">
        <v>20</v>
      </c>
      <c r="D21" s="51" t="s">
        <v>55</v>
      </c>
      <c r="E21" s="51" t="s">
        <v>61</v>
      </c>
      <c r="F21" s="51" t="s">
        <v>35</v>
      </c>
      <c r="G21" s="52" t="s">
        <v>87</v>
      </c>
      <c r="H21" s="31" t="s">
        <v>26</v>
      </c>
      <c r="I21" s="33" t="s">
        <v>266</v>
      </c>
      <c r="J21" s="33" t="s">
        <v>323</v>
      </c>
      <c r="K21" s="33">
        <v>1165</v>
      </c>
      <c r="L21" s="33">
        <v>0</v>
      </c>
      <c r="M21" s="32">
        <v>233</v>
      </c>
      <c r="N21" s="33">
        <v>235</v>
      </c>
      <c r="O21" s="346">
        <f t="shared" si="0"/>
        <v>1.0085836909871244</v>
      </c>
      <c r="P21" s="34">
        <v>233</v>
      </c>
      <c r="Q21" s="191">
        <f t="shared" si="1"/>
        <v>468</v>
      </c>
      <c r="R21" s="192">
        <f t="shared" si="2"/>
        <v>0.40171673819742487</v>
      </c>
      <c r="T21">
        <v>5</v>
      </c>
    </row>
    <row r="22" spans="2:21" ht="21.75" customHeight="1" x14ac:dyDescent="0.25">
      <c r="B22" s="27"/>
      <c r="C22" s="27"/>
      <c r="D22" s="54"/>
      <c r="E22" s="54"/>
      <c r="F22" s="54"/>
      <c r="G22" s="25"/>
      <c r="H22" s="26"/>
      <c r="I22" s="28"/>
      <c r="J22" s="28"/>
      <c r="K22" s="28"/>
      <c r="L22" s="28"/>
      <c r="M22" s="27"/>
      <c r="N22" s="28"/>
      <c r="O22" s="150"/>
      <c r="P22" s="29"/>
      <c r="Q22" s="29"/>
      <c r="R22" s="29"/>
      <c r="T22">
        <f>T20*T21</f>
        <v>1165</v>
      </c>
    </row>
    <row r="23" spans="2:21" ht="21.75" customHeight="1" thickBot="1" x14ac:dyDescent="0.3">
      <c r="B23" s="151"/>
      <c r="C23" s="151"/>
      <c r="D23" s="97"/>
      <c r="E23" s="97"/>
      <c r="F23" s="97"/>
      <c r="G23" s="152"/>
      <c r="H23" s="58"/>
      <c r="I23" s="98"/>
      <c r="J23" s="98"/>
      <c r="K23" s="98"/>
      <c r="L23" s="98"/>
      <c r="M23" s="151"/>
      <c r="N23" s="98"/>
      <c r="O23" s="155"/>
      <c r="P23" s="156"/>
      <c r="Q23" s="156"/>
      <c r="R23" s="156"/>
    </row>
    <row r="24" spans="2:21" s="5" customFormat="1" ht="29.25" customHeight="1" thickBot="1" x14ac:dyDescent="0.3">
      <c r="B24" s="377">
        <v>1</v>
      </c>
      <c r="C24" s="378"/>
      <c r="D24" s="378"/>
      <c r="E24" s="378"/>
      <c r="F24" s="379"/>
      <c r="G24" s="377">
        <v>2</v>
      </c>
      <c r="H24" s="379"/>
      <c r="I24" s="6">
        <v>3</v>
      </c>
      <c r="J24" s="6"/>
      <c r="K24" s="6">
        <v>4</v>
      </c>
      <c r="L24" s="6">
        <v>5</v>
      </c>
      <c r="M24" s="6">
        <v>6</v>
      </c>
      <c r="N24" s="6">
        <v>7</v>
      </c>
      <c r="O24" s="6" t="s">
        <v>1</v>
      </c>
      <c r="P24" s="6">
        <v>9</v>
      </c>
      <c r="Q24" s="6" t="s">
        <v>2</v>
      </c>
      <c r="R24" s="6" t="s">
        <v>317</v>
      </c>
    </row>
    <row r="25" spans="2:21" ht="30.75" customHeight="1" thickTop="1" x14ac:dyDescent="0.25">
      <c r="B25" s="36">
        <v>1</v>
      </c>
      <c r="C25" s="36">
        <v>20</v>
      </c>
      <c r="D25" s="53" t="s">
        <v>55</v>
      </c>
      <c r="E25" s="53" t="s">
        <v>61</v>
      </c>
      <c r="F25" s="53" t="s">
        <v>73</v>
      </c>
      <c r="G25" s="47" t="s">
        <v>90</v>
      </c>
      <c r="H25" s="35" t="s">
        <v>27</v>
      </c>
      <c r="I25" s="37" t="s">
        <v>267</v>
      </c>
      <c r="J25" s="37" t="s">
        <v>324</v>
      </c>
      <c r="K25" s="37">
        <v>236</v>
      </c>
      <c r="L25" s="37">
        <v>0</v>
      </c>
      <c r="M25" s="36">
        <v>36</v>
      </c>
      <c r="N25" s="37">
        <v>56</v>
      </c>
      <c r="O25" s="346">
        <f>N25/M25</f>
        <v>1.5555555555555556</v>
      </c>
      <c r="P25" s="38">
        <v>50</v>
      </c>
      <c r="Q25" s="191">
        <f t="shared" ref="Q25" si="3">L25+N25+P25</f>
        <v>106</v>
      </c>
      <c r="R25" s="192">
        <f t="shared" ref="R25" si="4">Q25/K25</f>
        <v>0.44915254237288138</v>
      </c>
    </row>
    <row r="26" spans="2:21" ht="21.75" customHeight="1" x14ac:dyDescent="0.25">
      <c r="B26" s="15">
        <v>1</v>
      </c>
      <c r="C26" s="15">
        <v>20</v>
      </c>
      <c r="D26" s="48" t="s">
        <v>55</v>
      </c>
      <c r="E26" s="48" t="s">
        <v>61</v>
      </c>
      <c r="F26" s="48" t="s">
        <v>58</v>
      </c>
      <c r="G26" s="13" t="s">
        <v>93</v>
      </c>
      <c r="H26" s="39" t="s">
        <v>151</v>
      </c>
      <c r="I26" s="16" t="s">
        <v>268</v>
      </c>
      <c r="J26" s="16" t="s">
        <v>41</v>
      </c>
      <c r="K26" s="16">
        <v>645</v>
      </c>
      <c r="L26" s="16">
        <v>0</v>
      </c>
      <c r="M26" s="66">
        <v>129</v>
      </c>
      <c r="N26" s="16">
        <v>129</v>
      </c>
      <c r="O26" s="146">
        <f>N26/M26</f>
        <v>1</v>
      </c>
      <c r="P26" s="17">
        <v>129</v>
      </c>
      <c r="Q26" s="191">
        <f t="shared" ref="Q26:Q28" si="5">L26+N26+P26</f>
        <v>258</v>
      </c>
      <c r="R26" s="192">
        <f t="shared" ref="R26:R28" si="6">Q26/K26</f>
        <v>0.4</v>
      </c>
    </row>
    <row r="27" spans="2:21" ht="33.75" customHeight="1" x14ac:dyDescent="0.25">
      <c r="B27" s="15">
        <v>1</v>
      </c>
      <c r="C27" s="15">
        <v>20</v>
      </c>
      <c r="D27" s="48" t="s">
        <v>55</v>
      </c>
      <c r="E27" s="48" t="s">
        <v>61</v>
      </c>
      <c r="F27" s="48" t="s">
        <v>74</v>
      </c>
      <c r="G27" s="13" t="s">
        <v>96</v>
      </c>
      <c r="H27" s="69" t="s">
        <v>153</v>
      </c>
      <c r="I27" s="16" t="s">
        <v>269</v>
      </c>
      <c r="J27" s="16" t="s">
        <v>325</v>
      </c>
      <c r="K27" s="16">
        <v>113</v>
      </c>
      <c r="L27" s="16">
        <v>0</v>
      </c>
      <c r="M27" s="15">
        <v>25</v>
      </c>
      <c r="N27" s="16">
        <v>18</v>
      </c>
      <c r="O27" s="346">
        <f t="shared" ref="O27:O52" si="7">N27/M27</f>
        <v>0.72</v>
      </c>
      <c r="P27" s="17">
        <v>18</v>
      </c>
      <c r="Q27" s="191">
        <f t="shared" si="5"/>
        <v>36</v>
      </c>
      <c r="R27" s="192">
        <f t="shared" si="6"/>
        <v>0.31858407079646017</v>
      </c>
    </row>
    <row r="28" spans="2:21" ht="33" customHeight="1" x14ac:dyDescent="0.25">
      <c r="B28" s="15">
        <v>1</v>
      </c>
      <c r="C28" s="15">
        <v>20</v>
      </c>
      <c r="D28" s="48" t="s">
        <v>55</v>
      </c>
      <c r="E28" s="48" t="s">
        <v>61</v>
      </c>
      <c r="F28" s="48" t="s">
        <v>75</v>
      </c>
      <c r="G28" s="13" t="s">
        <v>98</v>
      </c>
      <c r="H28" s="69" t="s">
        <v>28</v>
      </c>
      <c r="I28" s="16" t="s">
        <v>270</v>
      </c>
      <c r="J28" s="16" t="s">
        <v>37</v>
      </c>
      <c r="K28" s="16">
        <v>82</v>
      </c>
      <c r="L28" s="16">
        <v>0</v>
      </c>
      <c r="M28" s="15">
        <v>18</v>
      </c>
      <c r="N28" s="16">
        <v>14</v>
      </c>
      <c r="O28" s="346">
        <f t="shared" si="7"/>
        <v>0.77777777777777779</v>
      </c>
      <c r="P28" s="17">
        <v>14</v>
      </c>
      <c r="Q28" s="191">
        <f t="shared" si="5"/>
        <v>28</v>
      </c>
      <c r="R28" s="192">
        <f t="shared" si="6"/>
        <v>0.34146341463414637</v>
      </c>
    </row>
    <row r="29" spans="2:21" ht="21.75" customHeight="1" x14ac:dyDescent="0.25">
      <c r="B29" s="15">
        <v>1</v>
      </c>
      <c r="C29" s="15">
        <v>20</v>
      </c>
      <c r="D29" s="48" t="s">
        <v>55</v>
      </c>
      <c r="E29" s="48" t="s">
        <v>61</v>
      </c>
      <c r="F29" s="48" t="s">
        <v>59</v>
      </c>
      <c r="G29" s="13" t="s">
        <v>100</v>
      </c>
      <c r="H29" s="39" t="s">
        <v>29</v>
      </c>
      <c r="I29" s="16" t="s">
        <v>271</v>
      </c>
      <c r="J29" s="16" t="s">
        <v>46</v>
      </c>
      <c r="K29" s="16">
        <v>1965</v>
      </c>
      <c r="L29" s="16">
        <v>0</v>
      </c>
      <c r="M29" s="15">
        <v>250</v>
      </c>
      <c r="N29" s="16">
        <v>315</v>
      </c>
      <c r="O29" s="346">
        <f t="shared" si="7"/>
        <v>1.26</v>
      </c>
      <c r="P29" s="17">
        <v>350</v>
      </c>
      <c r="Q29" s="191">
        <f t="shared" ref="Q29:Q33" si="8">L29+N29+P29</f>
        <v>665</v>
      </c>
      <c r="R29" s="192">
        <f t="shared" ref="R29:R33" si="9">Q29/K29</f>
        <v>0.33842239185750639</v>
      </c>
    </row>
    <row r="30" spans="2:21" ht="21.75" customHeight="1" x14ac:dyDescent="0.25">
      <c r="B30" s="15">
        <v>1</v>
      </c>
      <c r="C30" s="15">
        <v>20</v>
      </c>
      <c r="D30" s="48" t="s">
        <v>55</v>
      </c>
      <c r="E30" s="48" t="s">
        <v>61</v>
      </c>
      <c r="F30" s="48" t="s">
        <v>76</v>
      </c>
      <c r="G30" s="13" t="s">
        <v>104</v>
      </c>
      <c r="H30" s="69" t="s">
        <v>30</v>
      </c>
      <c r="I30" s="16" t="s">
        <v>272</v>
      </c>
      <c r="J30" s="16" t="s">
        <v>34</v>
      </c>
      <c r="K30" s="16">
        <v>170</v>
      </c>
      <c r="L30" s="16">
        <v>0</v>
      </c>
      <c r="M30" s="15">
        <v>30</v>
      </c>
      <c r="N30" s="16">
        <v>27</v>
      </c>
      <c r="O30" s="346">
        <f t="shared" si="7"/>
        <v>0.9</v>
      </c>
      <c r="P30" s="17">
        <v>30</v>
      </c>
      <c r="Q30" s="191">
        <f t="shared" si="8"/>
        <v>57</v>
      </c>
      <c r="R30" s="192">
        <f t="shared" si="9"/>
        <v>0.3352941176470588</v>
      </c>
    </row>
    <row r="31" spans="2:21" ht="21.75" customHeight="1" x14ac:dyDescent="0.25">
      <c r="B31" s="15">
        <v>1</v>
      </c>
      <c r="C31" s="15">
        <v>20</v>
      </c>
      <c r="D31" s="48" t="s">
        <v>55</v>
      </c>
      <c r="E31" s="48" t="s">
        <v>61</v>
      </c>
      <c r="F31" s="48" t="s">
        <v>77</v>
      </c>
      <c r="G31" s="13" t="s">
        <v>155</v>
      </c>
      <c r="H31" s="39" t="s">
        <v>162</v>
      </c>
      <c r="I31" s="16" t="s">
        <v>273</v>
      </c>
      <c r="J31" s="16" t="s">
        <v>39</v>
      </c>
      <c r="K31" s="16">
        <v>2601</v>
      </c>
      <c r="L31" s="16">
        <v>0</v>
      </c>
      <c r="M31" s="66">
        <v>601</v>
      </c>
      <c r="N31" s="16">
        <v>601</v>
      </c>
      <c r="O31" s="146">
        <f t="shared" si="7"/>
        <v>1</v>
      </c>
      <c r="P31" s="17">
        <v>500</v>
      </c>
      <c r="Q31" s="191">
        <f t="shared" si="8"/>
        <v>1101</v>
      </c>
      <c r="R31" s="192">
        <f t="shared" si="9"/>
        <v>0.42329873125720879</v>
      </c>
    </row>
    <row r="32" spans="2:21" ht="40.5" customHeight="1" x14ac:dyDescent="0.25">
      <c r="B32" s="15">
        <v>1</v>
      </c>
      <c r="C32" s="15">
        <v>20</v>
      </c>
      <c r="D32" s="48" t="s">
        <v>55</v>
      </c>
      <c r="E32" s="48" t="s">
        <v>61</v>
      </c>
      <c r="F32" s="48" t="s">
        <v>61</v>
      </c>
      <c r="G32" s="13" t="s">
        <v>157</v>
      </c>
      <c r="H32" s="39" t="s">
        <v>32</v>
      </c>
      <c r="I32" s="16" t="s">
        <v>274</v>
      </c>
      <c r="J32" s="16" t="s">
        <v>326</v>
      </c>
      <c r="K32" s="16">
        <v>5</v>
      </c>
      <c r="L32" s="16">
        <v>0</v>
      </c>
      <c r="M32" s="15">
        <v>1</v>
      </c>
      <c r="N32" s="16">
        <v>1</v>
      </c>
      <c r="O32" s="146">
        <f t="shared" si="7"/>
        <v>1</v>
      </c>
      <c r="P32" s="17">
        <v>1</v>
      </c>
      <c r="Q32" s="191">
        <f t="shared" si="8"/>
        <v>2</v>
      </c>
      <c r="R32" s="192">
        <f t="shared" si="9"/>
        <v>0.4</v>
      </c>
    </row>
    <row r="33" spans="2:21" s="202" customFormat="1" ht="28.5" customHeight="1" x14ac:dyDescent="0.25">
      <c r="B33" s="194">
        <v>1</v>
      </c>
      <c r="C33" s="194">
        <v>20</v>
      </c>
      <c r="D33" s="195" t="s">
        <v>55</v>
      </c>
      <c r="E33" s="195" t="s">
        <v>61</v>
      </c>
      <c r="F33" s="195" t="s">
        <v>62</v>
      </c>
      <c r="G33" s="13" t="s">
        <v>159</v>
      </c>
      <c r="H33" s="196" t="s">
        <v>31</v>
      </c>
      <c r="I33" s="197" t="s">
        <v>328</v>
      </c>
      <c r="J33" s="197" t="s">
        <v>40</v>
      </c>
      <c r="K33" s="197">
        <v>13</v>
      </c>
      <c r="L33" s="197">
        <v>0</v>
      </c>
      <c r="M33" s="194">
        <v>0</v>
      </c>
      <c r="N33" s="197">
        <v>0</v>
      </c>
      <c r="O33" s="198" t="e">
        <f t="shared" si="7"/>
        <v>#DIV/0!</v>
      </c>
      <c r="P33" s="199">
        <v>0</v>
      </c>
      <c r="Q33" s="200">
        <f t="shared" si="8"/>
        <v>0</v>
      </c>
      <c r="R33" s="201">
        <f t="shared" si="9"/>
        <v>0</v>
      </c>
    </row>
    <row r="34" spans="2:21" ht="36.75" customHeight="1" x14ac:dyDescent="0.25">
      <c r="B34" s="15">
        <v>1</v>
      </c>
      <c r="C34" s="15">
        <v>20</v>
      </c>
      <c r="D34" s="48" t="s">
        <v>55</v>
      </c>
      <c r="E34" s="48" t="s">
        <v>61</v>
      </c>
      <c r="F34" s="48" t="s">
        <v>191</v>
      </c>
      <c r="G34" s="13" t="s">
        <v>161</v>
      </c>
      <c r="H34" s="39" t="s">
        <v>167</v>
      </c>
      <c r="I34" s="16" t="s">
        <v>275</v>
      </c>
      <c r="J34" s="16" t="s">
        <v>83</v>
      </c>
      <c r="K34" s="16">
        <v>20</v>
      </c>
      <c r="L34" s="16">
        <v>0</v>
      </c>
      <c r="M34" s="15">
        <v>4</v>
      </c>
      <c r="N34" s="16">
        <v>4</v>
      </c>
      <c r="O34" s="146">
        <f t="shared" si="7"/>
        <v>1</v>
      </c>
      <c r="P34" s="17">
        <v>2</v>
      </c>
      <c r="Q34" s="191">
        <f t="shared" ref="Q34:Q39" si="10">L34+N34+P34</f>
        <v>6</v>
      </c>
      <c r="R34" s="192">
        <f t="shared" ref="R34:R39" si="11">Q34/K34</f>
        <v>0.3</v>
      </c>
    </row>
    <row r="35" spans="2:21" ht="21.75" customHeight="1" x14ac:dyDescent="0.25">
      <c r="B35" s="15">
        <v>1</v>
      </c>
      <c r="C35" s="15">
        <v>20</v>
      </c>
      <c r="D35" s="48" t="s">
        <v>55</v>
      </c>
      <c r="E35" s="48" t="s">
        <v>61</v>
      </c>
      <c r="F35" s="48" t="s">
        <v>192</v>
      </c>
      <c r="G35" s="13" t="s">
        <v>164</v>
      </c>
      <c r="H35" s="39" t="s">
        <v>169</v>
      </c>
      <c r="I35" s="16" t="s">
        <v>276</v>
      </c>
      <c r="J35" s="16" t="s">
        <v>37</v>
      </c>
      <c r="K35" s="16">
        <v>172</v>
      </c>
      <c r="L35" s="16">
        <v>0</v>
      </c>
      <c r="M35" s="15">
        <v>28</v>
      </c>
      <c r="N35" s="16">
        <v>38</v>
      </c>
      <c r="O35" s="346">
        <f t="shared" si="7"/>
        <v>1.3571428571428572</v>
      </c>
      <c r="P35" s="17">
        <v>36</v>
      </c>
      <c r="Q35" s="191">
        <f t="shared" si="10"/>
        <v>74</v>
      </c>
      <c r="R35" s="192">
        <f t="shared" si="11"/>
        <v>0.43023255813953487</v>
      </c>
    </row>
    <row r="36" spans="2:21" ht="44.25" customHeight="1" x14ac:dyDescent="0.25">
      <c r="B36" s="15">
        <v>1</v>
      </c>
      <c r="C36" s="15">
        <v>20</v>
      </c>
      <c r="D36" s="48" t="s">
        <v>55</v>
      </c>
      <c r="E36" s="48" t="s">
        <v>61</v>
      </c>
      <c r="F36" s="48" t="s">
        <v>193</v>
      </c>
      <c r="G36" s="13" t="s">
        <v>165</v>
      </c>
      <c r="H36" s="39" t="s">
        <v>171</v>
      </c>
      <c r="I36" s="16" t="s">
        <v>277</v>
      </c>
      <c r="J36" s="16" t="s">
        <v>83</v>
      </c>
      <c r="K36" s="16">
        <v>20</v>
      </c>
      <c r="L36" s="16">
        <v>0</v>
      </c>
      <c r="M36" s="15">
        <v>4</v>
      </c>
      <c r="N36" s="16">
        <v>5</v>
      </c>
      <c r="O36" s="346">
        <f t="shared" si="7"/>
        <v>1.25</v>
      </c>
      <c r="P36" s="17">
        <v>4</v>
      </c>
      <c r="Q36" s="191">
        <f t="shared" si="10"/>
        <v>9</v>
      </c>
      <c r="R36" s="192">
        <f t="shared" si="11"/>
        <v>0.45</v>
      </c>
    </row>
    <row r="37" spans="2:21" ht="39.75" customHeight="1" x14ac:dyDescent="0.25">
      <c r="B37" s="15">
        <v>1</v>
      </c>
      <c r="C37" s="15">
        <v>20</v>
      </c>
      <c r="D37" s="48" t="s">
        <v>55</v>
      </c>
      <c r="E37" s="48" t="s">
        <v>61</v>
      </c>
      <c r="F37" s="48" t="s">
        <v>194</v>
      </c>
      <c r="G37" s="13" t="s">
        <v>166</v>
      </c>
      <c r="H37" s="39" t="s">
        <v>172</v>
      </c>
      <c r="I37" s="16" t="s">
        <v>278</v>
      </c>
      <c r="J37" s="16" t="s">
        <v>37</v>
      </c>
      <c r="K37" s="16">
        <v>22</v>
      </c>
      <c r="L37" s="16">
        <v>0</v>
      </c>
      <c r="M37" s="15">
        <v>0</v>
      </c>
      <c r="N37" s="16">
        <v>0</v>
      </c>
      <c r="O37" s="146" t="e">
        <f t="shared" si="7"/>
        <v>#DIV/0!</v>
      </c>
      <c r="P37" s="17">
        <v>5</v>
      </c>
      <c r="Q37" s="191">
        <f t="shared" si="10"/>
        <v>5</v>
      </c>
      <c r="R37" s="192">
        <f t="shared" si="11"/>
        <v>0.22727272727272727</v>
      </c>
    </row>
    <row r="38" spans="2:21" ht="57" customHeight="1" x14ac:dyDescent="0.25">
      <c r="B38" s="15">
        <v>1</v>
      </c>
      <c r="C38" s="15">
        <v>20</v>
      </c>
      <c r="D38" s="48" t="s">
        <v>55</v>
      </c>
      <c r="E38" s="48" t="s">
        <v>61</v>
      </c>
      <c r="F38" s="48" t="s">
        <v>195</v>
      </c>
      <c r="G38" s="13" t="s">
        <v>168</v>
      </c>
      <c r="H38" s="69" t="s">
        <v>279</v>
      </c>
      <c r="I38" s="16" t="s">
        <v>280</v>
      </c>
      <c r="J38" s="16" t="s">
        <v>37</v>
      </c>
      <c r="K38" s="16">
        <v>35</v>
      </c>
      <c r="L38" s="16">
        <v>0</v>
      </c>
      <c r="M38" s="15">
        <v>0</v>
      </c>
      <c r="N38" s="16">
        <v>0</v>
      </c>
      <c r="O38" s="146" t="e">
        <f t="shared" si="7"/>
        <v>#DIV/0!</v>
      </c>
      <c r="P38" s="17">
        <v>7</v>
      </c>
      <c r="Q38" s="191">
        <f t="shared" si="10"/>
        <v>7</v>
      </c>
      <c r="R38" s="192">
        <f t="shared" si="11"/>
        <v>0.2</v>
      </c>
    </row>
    <row r="39" spans="2:21" ht="28.5" customHeight="1" x14ac:dyDescent="0.25">
      <c r="B39" s="15">
        <v>1</v>
      </c>
      <c r="C39" s="15">
        <v>20</v>
      </c>
      <c r="D39" s="48" t="s">
        <v>55</v>
      </c>
      <c r="E39" s="48" t="s">
        <v>61</v>
      </c>
      <c r="F39" s="48" t="s">
        <v>346</v>
      </c>
      <c r="G39" s="13" t="s">
        <v>327</v>
      </c>
      <c r="H39" s="69" t="s">
        <v>307</v>
      </c>
      <c r="I39" s="16" t="s">
        <v>281</v>
      </c>
      <c r="J39" s="16" t="s">
        <v>83</v>
      </c>
      <c r="K39" s="16">
        <v>21</v>
      </c>
      <c r="L39" s="16">
        <v>0</v>
      </c>
      <c r="M39" s="15">
        <v>0</v>
      </c>
      <c r="N39" s="16">
        <v>0</v>
      </c>
      <c r="O39" s="146" t="e">
        <f t="shared" si="7"/>
        <v>#DIV/0!</v>
      </c>
      <c r="P39" s="17">
        <v>4</v>
      </c>
      <c r="Q39" s="191">
        <f t="shared" si="10"/>
        <v>4</v>
      </c>
      <c r="R39" s="192">
        <f t="shared" si="11"/>
        <v>0.19047619047619047</v>
      </c>
      <c r="S39" s="22">
        <f>SUM(P16:P39)-10</f>
        <v>1438.25</v>
      </c>
    </row>
    <row r="40" spans="2:21" ht="24.75" customHeight="1" x14ac:dyDescent="0.25">
      <c r="B40" s="15">
        <v>1</v>
      </c>
      <c r="C40" s="15">
        <v>20</v>
      </c>
      <c r="D40" s="48" t="s">
        <v>55</v>
      </c>
      <c r="E40" s="48" t="s">
        <v>61</v>
      </c>
      <c r="F40" s="48" t="s">
        <v>196</v>
      </c>
      <c r="G40" s="13" t="s">
        <v>345</v>
      </c>
      <c r="H40" s="69" t="s">
        <v>342</v>
      </c>
      <c r="I40" s="16" t="s">
        <v>343</v>
      </c>
      <c r="J40" s="16" t="s">
        <v>321</v>
      </c>
      <c r="K40" s="16">
        <v>100</v>
      </c>
      <c r="L40" s="16">
        <v>0</v>
      </c>
      <c r="M40" s="15">
        <v>0</v>
      </c>
      <c r="N40" s="16">
        <v>0</v>
      </c>
      <c r="O40" s="146" t="e">
        <f t="shared" ref="O40" si="12">N40/M40</f>
        <v>#DIV/0!</v>
      </c>
      <c r="P40" s="17">
        <v>100</v>
      </c>
      <c r="Q40" s="191">
        <f t="shared" ref="Q40" si="13">L40+N40+P40</f>
        <v>100</v>
      </c>
      <c r="R40" s="192">
        <f t="shared" ref="R40" si="14">Q40/K40</f>
        <v>1</v>
      </c>
      <c r="S40" s="22"/>
    </row>
    <row r="41" spans="2:21" ht="21.75" customHeight="1" x14ac:dyDescent="0.25">
      <c r="B41" s="15">
        <v>1</v>
      </c>
      <c r="C41" s="15">
        <v>20</v>
      </c>
      <c r="D41" s="48" t="s">
        <v>55</v>
      </c>
      <c r="E41" s="48" t="s">
        <v>61</v>
      </c>
      <c r="F41" s="48" t="s">
        <v>344</v>
      </c>
      <c r="G41" s="13" t="s">
        <v>347</v>
      </c>
      <c r="H41" s="69" t="s">
        <v>408</v>
      </c>
      <c r="I41" s="16" t="s">
        <v>409</v>
      </c>
      <c r="J41" s="16" t="s">
        <v>37</v>
      </c>
      <c r="K41" s="16">
        <v>40</v>
      </c>
      <c r="L41" s="16">
        <v>0</v>
      </c>
      <c r="M41" s="15">
        <v>0</v>
      </c>
      <c r="N41" s="16">
        <v>0</v>
      </c>
      <c r="O41" s="146" t="e">
        <f t="shared" ref="O41" si="15">N41/M41</f>
        <v>#DIV/0!</v>
      </c>
      <c r="P41" s="17">
        <v>0</v>
      </c>
      <c r="Q41" s="191">
        <f t="shared" ref="Q41" si="16">L41+N41+P41</f>
        <v>0</v>
      </c>
      <c r="R41" s="192">
        <f t="shared" ref="R41" si="17">Q41/K41</f>
        <v>0</v>
      </c>
      <c r="S41" s="22"/>
    </row>
    <row r="42" spans="2:21" ht="25.5" customHeight="1" x14ac:dyDescent="0.25">
      <c r="B42" s="15">
        <v>1</v>
      </c>
      <c r="C42" s="15">
        <v>20</v>
      </c>
      <c r="D42" s="48" t="s">
        <v>55</v>
      </c>
      <c r="E42" s="48" t="s">
        <v>61</v>
      </c>
      <c r="F42" s="48" t="s">
        <v>348</v>
      </c>
      <c r="G42" s="13" t="s">
        <v>349</v>
      </c>
      <c r="H42" s="69" t="s">
        <v>350</v>
      </c>
      <c r="I42" s="16" t="s">
        <v>351</v>
      </c>
      <c r="J42" s="16" t="s">
        <v>37</v>
      </c>
      <c r="K42" s="16">
        <v>40</v>
      </c>
      <c r="L42" s="16">
        <v>0</v>
      </c>
      <c r="M42" s="15">
        <v>0</v>
      </c>
      <c r="N42" s="16">
        <v>0</v>
      </c>
      <c r="O42" s="146" t="e">
        <f t="shared" ref="O42" si="18">N42/M42</f>
        <v>#DIV/0!</v>
      </c>
      <c r="P42" s="17">
        <v>0</v>
      </c>
      <c r="Q42" s="191">
        <f t="shared" ref="Q42" si="19">L42+N42+P42</f>
        <v>0</v>
      </c>
      <c r="R42" s="192">
        <f t="shared" ref="R42" si="20">Q42/K42</f>
        <v>0</v>
      </c>
      <c r="S42" s="22"/>
    </row>
    <row r="43" spans="2:21" ht="38.25" customHeight="1" x14ac:dyDescent="0.25">
      <c r="B43" s="85">
        <v>1</v>
      </c>
      <c r="C43" s="85">
        <v>20</v>
      </c>
      <c r="D43" s="86" t="s">
        <v>55</v>
      </c>
      <c r="E43" s="86" t="s">
        <v>62</v>
      </c>
      <c r="F43" s="86"/>
      <c r="G43" s="357" t="s">
        <v>222</v>
      </c>
      <c r="H43" s="358"/>
      <c r="I43" s="90" t="s">
        <v>248</v>
      </c>
      <c r="J43" s="90" t="s">
        <v>322</v>
      </c>
      <c r="K43" s="90">
        <v>3</v>
      </c>
      <c r="L43" s="90">
        <v>0</v>
      </c>
      <c r="M43" s="85">
        <v>1</v>
      </c>
      <c r="N43" s="90">
        <v>1</v>
      </c>
      <c r="O43" s="203">
        <f t="shared" si="7"/>
        <v>1</v>
      </c>
      <c r="P43" s="87">
        <v>0</v>
      </c>
      <c r="Q43" s="186">
        <f t="shared" ref="Q43" si="21">L43+N43+P43</f>
        <v>1</v>
      </c>
      <c r="R43" s="187">
        <f t="shared" ref="R43" si="22">Q43/K43</f>
        <v>0.33333333333333331</v>
      </c>
      <c r="S43" s="71"/>
      <c r="T43" s="71"/>
      <c r="U43" s="71"/>
    </row>
    <row r="44" spans="2:21" ht="42.75" customHeight="1" thickBot="1" x14ac:dyDescent="0.3">
      <c r="B44" s="32">
        <v>1</v>
      </c>
      <c r="C44" s="32">
        <v>20</v>
      </c>
      <c r="D44" s="51" t="s">
        <v>55</v>
      </c>
      <c r="E44" s="51" t="s">
        <v>62</v>
      </c>
      <c r="F44" s="51" t="s">
        <v>56</v>
      </c>
      <c r="G44" s="239" t="s">
        <v>85</v>
      </c>
      <c r="H44" s="240" t="s">
        <v>175</v>
      </c>
      <c r="I44" s="33" t="s">
        <v>199</v>
      </c>
      <c r="J44" s="33" t="s">
        <v>329</v>
      </c>
      <c r="K44" s="33">
        <v>112</v>
      </c>
      <c r="L44" s="33">
        <v>0</v>
      </c>
      <c r="M44" s="241">
        <v>12</v>
      </c>
      <c r="N44" s="33">
        <v>15</v>
      </c>
      <c r="O44" s="347">
        <f t="shared" si="7"/>
        <v>1.25</v>
      </c>
      <c r="P44" s="34">
        <v>25</v>
      </c>
      <c r="Q44" s="243">
        <f t="shared" ref="Q44" si="23">L44+N44+P44</f>
        <v>40</v>
      </c>
      <c r="R44" s="244">
        <f t="shared" ref="R44" si="24">Q44/K44</f>
        <v>0.35714285714285715</v>
      </c>
      <c r="S44" s="30">
        <v>500000</v>
      </c>
    </row>
    <row r="45" spans="2:21" ht="34.5" customHeight="1" x14ac:dyDescent="0.25">
      <c r="B45" s="27"/>
      <c r="C45" s="27"/>
      <c r="D45" s="54"/>
      <c r="E45" s="54"/>
      <c r="F45" s="54"/>
      <c r="G45" s="26"/>
      <c r="H45" s="28"/>
      <c r="I45" s="28"/>
      <c r="J45" s="28"/>
      <c r="K45" s="28"/>
      <c r="L45" s="28"/>
      <c r="M45" s="245"/>
      <c r="N45" s="28"/>
      <c r="O45" s="246"/>
      <c r="P45" s="29"/>
      <c r="Q45" s="247"/>
      <c r="R45" s="248"/>
      <c r="S45" s="30"/>
    </row>
    <row r="46" spans="2:21" ht="20.25" customHeight="1" thickBot="1" x14ac:dyDescent="0.3">
      <c r="B46" s="249"/>
      <c r="C46" s="249"/>
      <c r="D46" s="250"/>
      <c r="E46" s="250"/>
      <c r="F46" s="250"/>
      <c r="G46" s="251"/>
      <c r="H46" s="252"/>
      <c r="I46" s="252"/>
      <c r="J46" s="252"/>
      <c r="K46" s="252"/>
      <c r="L46" s="252"/>
      <c r="M46" s="253"/>
      <c r="N46" s="252"/>
      <c r="O46" s="254"/>
      <c r="P46" s="255"/>
      <c r="Q46" s="256"/>
      <c r="R46" s="257"/>
      <c r="S46" s="30"/>
    </row>
    <row r="47" spans="2:21" ht="42.75" customHeight="1" thickBot="1" x14ac:dyDescent="0.3">
      <c r="B47" s="377">
        <v>1</v>
      </c>
      <c r="C47" s="378"/>
      <c r="D47" s="378"/>
      <c r="E47" s="378"/>
      <c r="F47" s="379"/>
      <c r="G47" s="377">
        <v>2</v>
      </c>
      <c r="H47" s="379"/>
      <c r="I47" s="6">
        <v>3</v>
      </c>
      <c r="J47" s="6"/>
      <c r="K47" s="6">
        <v>4</v>
      </c>
      <c r="L47" s="6">
        <v>5</v>
      </c>
      <c r="M47" s="6">
        <v>6</v>
      </c>
      <c r="N47" s="6">
        <v>7</v>
      </c>
      <c r="O47" s="6" t="s">
        <v>1</v>
      </c>
      <c r="P47" s="6">
        <v>9</v>
      </c>
      <c r="Q47" s="6" t="s">
        <v>2</v>
      </c>
      <c r="R47" s="6" t="s">
        <v>317</v>
      </c>
      <c r="S47" s="30"/>
    </row>
    <row r="48" spans="2:21" ht="34.5" customHeight="1" thickTop="1" x14ac:dyDescent="0.25">
      <c r="B48" s="85">
        <v>1</v>
      </c>
      <c r="C48" s="85">
        <v>20</v>
      </c>
      <c r="D48" s="86" t="s">
        <v>55</v>
      </c>
      <c r="E48" s="86" t="s">
        <v>67</v>
      </c>
      <c r="F48" s="86"/>
      <c r="G48" s="355" t="s">
        <v>220</v>
      </c>
      <c r="H48" s="356"/>
      <c r="I48" s="205" t="s">
        <v>282</v>
      </c>
      <c r="J48" s="166" t="s">
        <v>321</v>
      </c>
      <c r="K48" s="184">
        <v>70</v>
      </c>
      <c r="L48" s="90">
        <v>0</v>
      </c>
      <c r="M48" s="184">
        <v>50</v>
      </c>
      <c r="N48" s="90">
        <v>54.11</v>
      </c>
      <c r="O48" s="348">
        <f t="shared" si="7"/>
        <v>1.0822000000000001</v>
      </c>
      <c r="P48" s="87">
        <v>5</v>
      </c>
      <c r="Q48" s="186">
        <f t="shared" ref="Q48" si="25">L48+N48+P48</f>
        <v>59.11</v>
      </c>
      <c r="R48" s="187">
        <f t="shared" ref="R48" si="26">Q48/K48</f>
        <v>0.84442857142857142</v>
      </c>
      <c r="S48" s="30"/>
    </row>
    <row r="49" spans="2:19" ht="21.75" customHeight="1" x14ac:dyDescent="0.25">
      <c r="B49" s="15">
        <v>1</v>
      </c>
      <c r="C49" s="15">
        <v>20</v>
      </c>
      <c r="D49" s="48" t="s">
        <v>55</v>
      </c>
      <c r="E49" s="48" t="s">
        <v>63</v>
      </c>
      <c r="F49" s="48" t="s">
        <v>56</v>
      </c>
      <c r="G49" s="13" t="s">
        <v>85</v>
      </c>
      <c r="H49" s="39" t="s">
        <v>24</v>
      </c>
      <c r="I49" s="16" t="s">
        <v>144</v>
      </c>
      <c r="J49" s="206" t="s">
        <v>83</v>
      </c>
      <c r="K49" s="16">
        <v>8</v>
      </c>
      <c r="L49" s="16">
        <v>0</v>
      </c>
      <c r="M49" s="15">
        <v>2</v>
      </c>
      <c r="N49" s="16">
        <v>1</v>
      </c>
      <c r="O49" s="204">
        <f t="shared" si="7"/>
        <v>0.5</v>
      </c>
      <c r="P49" s="17">
        <v>1</v>
      </c>
      <c r="Q49" s="191">
        <f t="shared" ref="Q49:Q52" si="27">L49+N49+P49</f>
        <v>2</v>
      </c>
      <c r="R49" s="192">
        <f t="shared" ref="R49:R52" si="28">Q49/K49</f>
        <v>0.25</v>
      </c>
      <c r="S49" s="30"/>
    </row>
    <row r="50" spans="2:19" ht="45.75" customHeight="1" x14ac:dyDescent="0.25">
      <c r="B50" s="15">
        <v>1</v>
      </c>
      <c r="C50" s="15">
        <v>20</v>
      </c>
      <c r="D50" s="48" t="s">
        <v>55</v>
      </c>
      <c r="E50" s="48" t="s">
        <v>63</v>
      </c>
      <c r="F50" s="48" t="s">
        <v>57</v>
      </c>
      <c r="G50" s="18" t="s">
        <v>87</v>
      </c>
      <c r="H50" s="39" t="s">
        <v>25</v>
      </c>
      <c r="I50" s="16" t="s">
        <v>283</v>
      </c>
      <c r="J50" s="16" t="s">
        <v>321</v>
      </c>
      <c r="K50" s="16">
        <v>100</v>
      </c>
      <c r="L50" s="16">
        <v>0</v>
      </c>
      <c r="M50" s="207">
        <v>20</v>
      </c>
      <c r="N50" s="16">
        <v>20</v>
      </c>
      <c r="O50" s="204">
        <f t="shared" si="7"/>
        <v>1</v>
      </c>
      <c r="P50" s="17">
        <v>20</v>
      </c>
      <c r="Q50" s="191">
        <f t="shared" si="27"/>
        <v>40</v>
      </c>
      <c r="R50" s="192">
        <f t="shared" si="28"/>
        <v>0.4</v>
      </c>
      <c r="S50" s="30"/>
    </row>
    <row r="51" spans="2:19" ht="34.5" customHeight="1" x14ac:dyDescent="0.25">
      <c r="B51" s="15">
        <v>1</v>
      </c>
      <c r="C51" s="15">
        <v>20</v>
      </c>
      <c r="D51" s="48" t="s">
        <v>55</v>
      </c>
      <c r="E51" s="48" t="s">
        <v>63</v>
      </c>
      <c r="F51" s="48" t="s">
        <v>68</v>
      </c>
      <c r="G51" s="13" t="s">
        <v>90</v>
      </c>
      <c r="H51" s="69" t="s">
        <v>190</v>
      </c>
      <c r="I51" s="16" t="s">
        <v>284</v>
      </c>
      <c r="J51" s="16" t="s">
        <v>321</v>
      </c>
      <c r="K51" s="16">
        <v>100</v>
      </c>
      <c r="L51" s="16">
        <v>0</v>
      </c>
      <c r="M51" s="207">
        <v>20</v>
      </c>
      <c r="N51" s="16">
        <v>20</v>
      </c>
      <c r="O51" s="204">
        <f t="shared" si="7"/>
        <v>1</v>
      </c>
      <c r="P51" s="17">
        <v>20</v>
      </c>
      <c r="Q51" s="191">
        <f t="shared" si="27"/>
        <v>40</v>
      </c>
      <c r="R51" s="192">
        <f t="shared" si="28"/>
        <v>0.4</v>
      </c>
      <c r="S51" s="30"/>
    </row>
    <row r="52" spans="2:19" ht="21.75" customHeight="1" x14ac:dyDescent="0.25">
      <c r="B52" s="15">
        <v>1</v>
      </c>
      <c r="C52" s="15">
        <v>20</v>
      </c>
      <c r="D52" s="48" t="s">
        <v>55</v>
      </c>
      <c r="E52" s="48" t="s">
        <v>63</v>
      </c>
      <c r="F52" s="48" t="s">
        <v>71</v>
      </c>
      <c r="G52" s="18" t="s">
        <v>93</v>
      </c>
      <c r="H52" s="39" t="s">
        <v>147</v>
      </c>
      <c r="I52" s="33" t="s">
        <v>148</v>
      </c>
      <c r="J52" s="16" t="s">
        <v>321</v>
      </c>
      <c r="K52" s="16">
        <v>100</v>
      </c>
      <c r="L52" s="16">
        <v>0</v>
      </c>
      <c r="M52" s="207">
        <v>20</v>
      </c>
      <c r="N52" s="16">
        <v>20</v>
      </c>
      <c r="O52" s="204">
        <f t="shared" si="7"/>
        <v>1</v>
      </c>
      <c r="P52" s="17">
        <v>20</v>
      </c>
      <c r="Q52" s="191">
        <f t="shared" si="27"/>
        <v>40</v>
      </c>
      <c r="R52" s="192">
        <f t="shared" si="28"/>
        <v>0.4</v>
      </c>
      <c r="S52" s="30"/>
    </row>
    <row r="53" spans="2:19" s="71" customFormat="1" ht="58.5" customHeight="1" x14ac:dyDescent="0.25">
      <c r="B53" s="101">
        <v>1</v>
      </c>
      <c r="C53" s="101">
        <v>20</v>
      </c>
      <c r="D53" s="102" t="s">
        <v>55</v>
      </c>
      <c r="E53" s="102" t="s">
        <v>56</v>
      </c>
      <c r="F53" s="101"/>
      <c r="G53" s="127" t="s">
        <v>216</v>
      </c>
      <c r="H53" s="128"/>
      <c r="I53" s="258" t="s">
        <v>285</v>
      </c>
      <c r="J53" s="208" t="s">
        <v>321</v>
      </c>
      <c r="K53" s="209">
        <v>100</v>
      </c>
      <c r="L53" s="104">
        <v>0</v>
      </c>
      <c r="M53" s="104">
        <v>85</v>
      </c>
      <c r="N53" s="104">
        <v>85</v>
      </c>
      <c r="O53" s="210">
        <f t="shared" ref="O53:O65" si="29">N53/M53</f>
        <v>1</v>
      </c>
      <c r="P53" s="131">
        <v>5</v>
      </c>
      <c r="Q53" s="211">
        <f t="shared" ref="Q53" si="30">L53+N53+P53</f>
        <v>90</v>
      </c>
      <c r="R53" s="212">
        <f t="shared" ref="R53" si="31">Q53/K53</f>
        <v>0.9</v>
      </c>
    </row>
    <row r="54" spans="2:19" ht="33" customHeight="1" x14ac:dyDescent="0.25">
      <c r="B54" s="15">
        <v>1</v>
      </c>
      <c r="C54" s="15">
        <v>20</v>
      </c>
      <c r="D54" s="48" t="s">
        <v>55</v>
      </c>
      <c r="E54" s="48" t="s">
        <v>56</v>
      </c>
      <c r="F54" s="48" t="s">
        <v>57</v>
      </c>
      <c r="G54" s="13" t="s">
        <v>85</v>
      </c>
      <c r="H54" s="84" t="s">
        <v>5</v>
      </c>
      <c r="I54" s="16" t="s">
        <v>86</v>
      </c>
      <c r="J54" s="206" t="s">
        <v>330</v>
      </c>
      <c r="K54" s="16">
        <v>60</v>
      </c>
      <c r="L54" s="16">
        <v>0</v>
      </c>
      <c r="M54" s="15">
        <v>12</v>
      </c>
      <c r="N54" s="16">
        <v>12</v>
      </c>
      <c r="O54" s="215">
        <f t="shared" si="29"/>
        <v>1</v>
      </c>
      <c r="P54" s="17">
        <v>12</v>
      </c>
      <c r="Q54" s="213">
        <f t="shared" ref="Q54:Q55" si="32">L54+N54+P54</f>
        <v>24</v>
      </c>
      <c r="R54" s="214">
        <f t="shared" ref="R54:R55" si="33">Q54/K54</f>
        <v>0.4</v>
      </c>
    </row>
    <row r="55" spans="2:19" ht="45" customHeight="1" x14ac:dyDescent="0.25">
      <c r="B55" s="15">
        <v>1</v>
      </c>
      <c r="C55" s="15">
        <v>20</v>
      </c>
      <c r="D55" s="48" t="s">
        <v>55</v>
      </c>
      <c r="E55" s="48" t="s">
        <v>56</v>
      </c>
      <c r="F55" s="48" t="s">
        <v>58</v>
      </c>
      <c r="G55" s="18" t="s">
        <v>87</v>
      </c>
      <c r="H55" s="21" t="s">
        <v>88</v>
      </c>
      <c r="I55" s="16" t="s">
        <v>89</v>
      </c>
      <c r="J55" s="206" t="s">
        <v>330</v>
      </c>
      <c r="K55" s="16">
        <v>60</v>
      </c>
      <c r="L55" s="16">
        <v>0</v>
      </c>
      <c r="M55" s="15">
        <v>12</v>
      </c>
      <c r="N55" s="16">
        <v>12</v>
      </c>
      <c r="O55" s="215">
        <f t="shared" si="29"/>
        <v>1</v>
      </c>
      <c r="P55" s="17">
        <v>12</v>
      </c>
      <c r="Q55" s="213">
        <f t="shared" si="32"/>
        <v>24</v>
      </c>
      <c r="R55" s="214">
        <f t="shared" si="33"/>
        <v>0.4</v>
      </c>
    </row>
    <row r="56" spans="2:19" ht="40.5" customHeight="1" x14ac:dyDescent="0.25">
      <c r="B56" s="15">
        <v>1</v>
      </c>
      <c r="C56" s="15">
        <v>20</v>
      </c>
      <c r="D56" s="48" t="s">
        <v>55</v>
      </c>
      <c r="E56" s="48" t="s">
        <v>56</v>
      </c>
      <c r="F56" s="48" t="s">
        <v>59</v>
      </c>
      <c r="G56" s="18" t="s">
        <v>90</v>
      </c>
      <c r="H56" s="84" t="s">
        <v>6</v>
      </c>
      <c r="I56" s="16" t="s">
        <v>91</v>
      </c>
      <c r="J56" s="206" t="s">
        <v>331</v>
      </c>
      <c r="K56" s="16">
        <v>1650</v>
      </c>
      <c r="L56" s="16">
        <v>0</v>
      </c>
      <c r="M56" s="66">
        <v>260</v>
      </c>
      <c r="N56" s="16">
        <v>330</v>
      </c>
      <c r="O56" s="349">
        <f t="shared" si="29"/>
        <v>1.2692307692307692</v>
      </c>
      <c r="P56" s="17">
        <v>260</v>
      </c>
      <c r="Q56" s="213">
        <f t="shared" ref="Q56:Q57" si="34">L56+N56+P56</f>
        <v>590</v>
      </c>
      <c r="R56" s="214">
        <f t="shared" ref="R56:R57" si="35">Q56/K56</f>
        <v>0.3575757575757576</v>
      </c>
    </row>
    <row r="57" spans="2:19" ht="41.25" customHeight="1" x14ac:dyDescent="0.25">
      <c r="B57" s="15">
        <v>1</v>
      </c>
      <c r="C57" s="15">
        <v>20</v>
      </c>
      <c r="D57" s="48" t="s">
        <v>55</v>
      </c>
      <c r="E57" s="48" t="s">
        <v>56</v>
      </c>
      <c r="F57" s="48" t="s">
        <v>60</v>
      </c>
      <c r="G57" s="18" t="s">
        <v>93</v>
      </c>
      <c r="H57" s="56" t="s">
        <v>7</v>
      </c>
      <c r="I57" s="16" t="s">
        <v>94</v>
      </c>
      <c r="J57" s="206" t="s">
        <v>83</v>
      </c>
      <c r="K57" s="16">
        <v>230</v>
      </c>
      <c r="L57" s="16">
        <v>0</v>
      </c>
      <c r="M57" s="15">
        <v>30</v>
      </c>
      <c r="N57" s="16">
        <v>30</v>
      </c>
      <c r="O57" s="215">
        <f t="shared" si="29"/>
        <v>1</v>
      </c>
      <c r="P57" s="17">
        <v>50</v>
      </c>
      <c r="Q57" s="213">
        <f t="shared" si="34"/>
        <v>80</v>
      </c>
      <c r="R57" s="214">
        <f t="shared" si="35"/>
        <v>0.34782608695652173</v>
      </c>
    </row>
    <row r="58" spans="2:19" ht="39" customHeight="1" x14ac:dyDescent="0.25">
      <c r="B58" s="15">
        <v>1</v>
      </c>
      <c r="C58" s="15">
        <v>20</v>
      </c>
      <c r="D58" s="48" t="s">
        <v>55</v>
      </c>
      <c r="E58" s="48" t="s">
        <v>56</v>
      </c>
      <c r="F58" s="48" t="s">
        <v>61</v>
      </c>
      <c r="G58" s="18" t="s">
        <v>96</v>
      </c>
      <c r="H58" s="21" t="s">
        <v>8</v>
      </c>
      <c r="I58" s="16" t="s">
        <v>97</v>
      </c>
      <c r="J58" s="16" t="s">
        <v>83</v>
      </c>
      <c r="K58" s="16">
        <v>210</v>
      </c>
      <c r="L58" s="16">
        <v>0</v>
      </c>
      <c r="M58" s="15">
        <v>10</v>
      </c>
      <c r="N58" s="16">
        <v>10</v>
      </c>
      <c r="O58" s="215">
        <f t="shared" si="29"/>
        <v>1</v>
      </c>
      <c r="P58" s="17">
        <v>50</v>
      </c>
      <c r="Q58" s="213">
        <f t="shared" ref="Q58" si="36">L58+N58+P58</f>
        <v>60</v>
      </c>
      <c r="R58" s="214">
        <f t="shared" ref="R58" si="37">Q58/K58</f>
        <v>0.2857142857142857</v>
      </c>
    </row>
    <row r="59" spans="2:19" ht="33.75" customHeight="1" x14ac:dyDescent="0.25">
      <c r="B59" s="15">
        <v>1</v>
      </c>
      <c r="C59" s="15">
        <v>20</v>
      </c>
      <c r="D59" s="48" t="s">
        <v>55</v>
      </c>
      <c r="E59" s="48" t="s">
        <v>56</v>
      </c>
      <c r="F59" s="48" t="s">
        <v>62</v>
      </c>
      <c r="G59" s="18" t="s">
        <v>98</v>
      </c>
      <c r="H59" s="56" t="s">
        <v>9</v>
      </c>
      <c r="I59" s="16" t="s">
        <v>99</v>
      </c>
      <c r="J59" s="16" t="s">
        <v>321</v>
      </c>
      <c r="K59" s="16">
        <v>100</v>
      </c>
      <c r="L59" s="16">
        <v>0</v>
      </c>
      <c r="M59" s="207">
        <v>20</v>
      </c>
      <c r="N59" s="16">
        <v>20</v>
      </c>
      <c r="O59" s="216">
        <f t="shared" si="29"/>
        <v>1</v>
      </c>
      <c r="P59" s="17">
        <v>20</v>
      </c>
      <c r="Q59" s="213">
        <f t="shared" ref="Q59" si="38">L59+N59+P59</f>
        <v>40</v>
      </c>
      <c r="R59" s="214">
        <f t="shared" ref="R59" si="39">Q59/K59</f>
        <v>0.4</v>
      </c>
    </row>
    <row r="60" spans="2:19" ht="35.25" customHeight="1" x14ac:dyDescent="0.25">
      <c r="B60" s="15">
        <v>1</v>
      </c>
      <c r="C60" s="15">
        <v>20</v>
      </c>
      <c r="D60" s="48" t="s">
        <v>55</v>
      </c>
      <c r="E60" s="48" t="s">
        <v>56</v>
      </c>
      <c r="F60" s="48" t="s">
        <v>63</v>
      </c>
      <c r="G60" s="18" t="s">
        <v>100</v>
      </c>
      <c r="H60" s="21" t="s">
        <v>101</v>
      </c>
      <c r="I60" s="16" t="s">
        <v>102</v>
      </c>
      <c r="J60" s="16" t="s">
        <v>332</v>
      </c>
      <c r="K60" s="16">
        <v>12</v>
      </c>
      <c r="L60" s="16">
        <v>0</v>
      </c>
      <c r="M60" s="15">
        <v>0</v>
      </c>
      <c r="N60" s="16">
        <v>0</v>
      </c>
      <c r="O60" s="216" t="e">
        <f t="shared" si="29"/>
        <v>#DIV/0!</v>
      </c>
      <c r="P60" s="17">
        <v>3</v>
      </c>
      <c r="Q60" s="213">
        <f t="shared" ref="Q60" si="40">L60+N60+P60</f>
        <v>3</v>
      </c>
      <c r="R60" s="214">
        <f t="shared" ref="R60" si="41">Q60/K60</f>
        <v>0.25</v>
      </c>
    </row>
    <row r="61" spans="2:19" ht="36" customHeight="1" thickBot="1" x14ac:dyDescent="0.3">
      <c r="B61" s="32">
        <v>1</v>
      </c>
      <c r="C61" s="32">
        <v>20</v>
      </c>
      <c r="D61" s="51" t="s">
        <v>55</v>
      </c>
      <c r="E61" s="51" t="s">
        <v>56</v>
      </c>
      <c r="F61" s="51" t="s">
        <v>82</v>
      </c>
      <c r="G61" s="52" t="s">
        <v>104</v>
      </c>
      <c r="H61" s="259" t="s">
        <v>105</v>
      </c>
      <c r="I61" s="33" t="s">
        <v>106</v>
      </c>
      <c r="J61" s="33" t="s">
        <v>83</v>
      </c>
      <c r="K61" s="33">
        <v>8</v>
      </c>
      <c r="L61" s="33">
        <v>0</v>
      </c>
      <c r="M61" s="350">
        <v>0</v>
      </c>
      <c r="N61" s="33">
        <v>0</v>
      </c>
      <c r="O61" s="217" t="e">
        <f t="shared" si="29"/>
        <v>#DIV/0!</v>
      </c>
      <c r="P61" s="34">
        <v>2</v>
      </c>
      <c r="Q61" s="218">
        <f t="shared" ref="Q61" si="42">L61+N61+P61</f>
        <v>2</v>
      </c>
      <c r="R61" s="219">
        <f t="shared" ref="R61" si="43">Q61/K61</f>
        <v>0.25</v>
      </c>
      <c r="S61" s="22">
        <f>SUM(P54:P61)</f>
        <v>409</v>
      </c>
    </row>
    <row r="62" spans="2:19" ht="27" customHeight="1" x14ac:dyDescent="0.25">
      <c r="B62" s="27"/>
      <c r="C62" s="27"/>
      <c r="D62" s="54"/>
      <c r="E62" s="54"/>
      <c r="F62" s="54"/>
      <c r="G62" s="25"/>
      <c r="H62" s="263"/>
      <c r="I62" s="28"/>
      <c r="J62" s="28"/>
      <c r="K62" s="28"/>
      <c r="L62" s="28"/>
      <c r="M62" s="264"/>
      <c r="N62" s="28"/>
      <c r="O62" s="265"/>
      <c r="P62" s="29"/>
      <c r="Q62" s="266"/>
      <c r="R62" s="267"/>
      <c r="S62" s="22"/>
    </row>
    <row r="63" spans="2:19" ht="21.75" customHeight="1" thickBot="1" x14ac:dyDescent="0.3">
      <c r="B63" s="249"/>
      <c r="C63" s="249"/>
      <c r="D63" s="250"/>
      <c r="E63" s="250"/>
      <c r="F63" s="250"/>
      <c r="G63" s="268"/>
      <c r="H63" s="269"/>
      <c r="I63" s="252"/>
      <c r="J63" s="252"/>
      <c r="K63" s="252"/>
      <c r="L63" s="252"/>
      <c r="M63" s="270"/>
      <c r="N63" s="252"/>
      <c r="O63" s="271"/>
      <c r="P63" s="255"/>
      <c r="Q63" s="272"/>
      <c r="R63" s="273"/>
      <c r="S63" s="22"/>
    </row>
    <row r="64" spans="2:19" ht="36" customHeight="1" thickBot="1" x14ac:dyDescent="0.3">
      <c r="B64" s="377">
        <v>1</v>
      </c>
      <c r="C64" s="378"/>
      <c r="D64" s="378"/>
      <c r="E64" s="378"/>
      <c r="F64" s="379"/>
      <c r="G64" s="377">
        <v>2</v>
      </c>
      <c r="H64" s="379"/>
      <c r="I64" s="6">
        <v>3</v>
      </c>
      <c r="J64" s="6"/>
      <c r="K64" s="6">
        <v>4</v>
      </c>
      <c r="L64" s="6">
        <v>5</v>
      </c>
      <c r="M64" s="6">
        <v>6</v>
      </c>
      <c r="N64" s="6">
        <v>7</v>
      </c>
      <c r="O64" s="6" t="s">
        <v>1</v>
      </c>
      <c r="P64" s="6">
        <v>9</v>
      </c>
      <c r="Q64" s="6" t="s">
        <v>2</v>
      </c>
      <c r="R64" s="6" t="s">
        <v>317</v>
      </c>
      <c r="S64" s="22"/>
    </row>
    <row r="65" spans="2:19" s="71" customFormat="1" ht="60" customHeight="1" thickTop="1" x14ac:dyDescent="0.25">
      <c r="B65" s="101">
        <v>1</v>
      </c>
      <c r="C65" s="101">
        <v>20</v>
      </c>
      <c r="D65" s="102" t="s">
        <v>55</v>
      </c>
      <c r="E65" s="102" t="s">
        <v>57</v>
      </c>
      <c r="F65" s="102"/>
      <c r="G65" s="127" t="s">
        <v>217</v>
      </c>
      <c r="H65" s="127"/>
      <c r="I65" s="258" t="s">
        <v>286</v>
      </c>
      <c r="J65" s="208" t="s">
        <v>321</v>
      </c>
      <c r="K65" s="209">
        <v>90</v>
      </c>
      <c r="L65" s="261">
        <v>0</v>
      </c>
      <c r="M65" s="209">
        <v>85</v>
      </c>
      <c r="N65" s="101">
        <v>85</v>
      </c>
      <c r="O65" s="222">
        <f t="shared" si="29"/>
        <v>1</v>
      </c>
      <c r="P65" s="107">
        <v>6</v>
      </c>
      <c r="Q65" s="211">
        <f t="shared" ref="Q65:Q66" si="44">L65+N65+P65</f>
        <v>91</v>
      </c>
      <c r="R65" s="212">
        <f t="shared" ref="R65:R66" si="45">Q65/K65</f>
        <v>1.0111111111111111</v>
      </c>
    </row>
    <row r="66" spans="2:19" ht="22.5" x14ac:dyDescent="0.25">
      <c r="B66" s="15">
        <v>1</v>
      </c>
      <c r="C66" s="15">
        <v>20</v>
      </c>
      <c r="D66" s="48" t="s">
        <v>55</v>
      </c>
      <c r="E66" s="48" t="s">
        <v>57</v>
      </c>
      <c r="F66" s="48" t="s">
        <v>70</v>
      </c>
      <c r="G66" s="13" t="s">
        <v>85</v>
      </c>
      <c r="H66" s="57" t="s">
        <v>108</v>
      </c>
      <c r="I66" s="16" t="s">
        <v>109</v>
      </c>
      <c r="J66" s="206" t="s">
        <v>49</v>
      </c>
      <c r="K66" s="16">
        <v>20</v>
      </c>
      <c r="L66" s="16">
        <v>0</v>
      </c>
      <c r="M66" s="15">
        <v>6</v>
      </c>
      <c r="N66" s="16">
        <v>6</v>
      </c>
      <c r="O66" s="216">
        <f>N66/M66</f>
        <v>1</v>
      </c>
      <c r="P66" s="17">
        <v>6</v>
      </c>
      <c r="Q66" s="213">
        <f t="shared" si="44"/>
        <v>12</v>
      </c>
      <c r="R66" s="214">
        <f t="shared" si="45"/>
        <v>0.6</v>
      </c>
    </row>
    <row r="67" spans="2:19" ht="22.5" x14ac:dyDescent="0.25">
      <c r="B67" s="15">
        <v>1</v>
      </c>
      <c r="C67" s="15">
        <v>20</v>
      </c>
      <c r="D67" s="48" t="s">
        <v>55</v>
      </c>
      <c r="E67" s="48" t="s">
        <v>57</v>
      </c>
      <c r="F67" s="48" t="s">
        <v>55</v>
      </c>
      <c r="G67" s="18" t="s">
        <v>87</v>
      </c>
      <c r="H67" s="56" t="s">
        <v>110</v>
      </c>
      <c r="I67" s="16" t="s">
        <v>111</v>
      </c>
      <c r="J67" s="206" t="s">
        <v>49</v>
      </c>
      <c r="K67" s="16">
        <v>25</v>
      </c>
      <c r="L67" s="16">
        <v>0</v>
      </c>
      <c r="M67" s="15">
        <v>5</v>
      </c>
      <c r="N67" s="16">
        <v>5</v>
      </c>
      <c r="O67" s="216">
        <f t="shared" ref="O67:O70" si="46">N67/M67</f>
        <v>1</v>
      </c>
      <c r="P67" s="17">
        <v>5</v>
      </c>
      <c r="Q67" s="213">
        <f t="shared" ref="Q67:Q70" si="47">L67+N67+P67</f>
        <v>10</v>
      </c>
      <c r="R67" s="214">
        <f t="shared" ref="R67:R70" si="48">Q67/K67</f>
        <v>0.4</v>
      </c>
    </row>
    <row r="68" spans="2:19" ht="22.5" x14ac:dyDescent="0.25">
      <c r="B68" s="15">
        <v>1</v>
      </c>
      <c r="C68" s="15">
        <v>20</v>
      </c>
      <c r="D68" s="48" t="s">
        <v>55</v>
      </c>
      <c r="E68" s="48" t="s">
        <v>57</v>
      </c>
      <c r="F68" s="48" t="s">
        <v>72</v>
      </c>
      <c r="G68" s="18" t="s">
        <v>90</v>
      </c>
      <c r="H68" s="57" t="s">
        <v>113</v>
      </c>
      <c r="I68" s="16" t="s">
        <v>114</v>
      </c>
      <c r="J68" s="206" t="s">
        <v>49</v>
      </c>
      <c r="K68" s="16">
        <v>40</v>
      </c>
      <c r="L68" s="16">
        <v>0</v>
      </c>
      <c r="M68" s="15">
        <v>11</v>
      </c>
      <c r="N68" s="16">
        <v>11</v>
      </c>
      <c r="O68" s="216">
        <f t="shared" si="46"/>
        <v>1</v>
      </c>
      <c r="P68" s="17">
        <v>6</v>
      </c>
      <c r="Q68" s="213">
        <f t="shared" si="47"/>
        <v>17</v>
      </c>
      <c r="R68" s="214">
        <f t="shared" si="48"/>
        <v>0.42499999999999999</v>
      </c>
    </row>
    <row r="69" spans="2:19" ht="22.5" x14ac:dyDescent="0.25">
      <c r="B69" s="15">
        <v>1</v>
      </c>
      <c r="C69" s="15">
        <v>20</v>
      </c>
      <c r="D69" s="48" t="s">
        <v>55</v>
      </c>
      <c r="E69" s="48" t="s">
        <v>57</v>
      </c>
      <c r="F69" s="48" t="s">
        <v>35</v>
      </c>
      <c r="G69" s="18" t="s">
        <v>93</v>
      </c>
      <c r="H69" s="57" t="s">
        <v>116</v>
      </c>
      <c r="I69" s="16" t="s">
        <v>117</v>
      </c>
      <c r="J69" s="16" t="s">
        <v>49</v>
      </c>
      <c r="K69" s="16">
        <v>30</v>
      </c>
      <c r="L69" s="16">
        <v>0</v>
      </c>
      <c r="M69" s="15">
        <v>10</v>
      </c>
      <c r="N69" s="16">
        <v>0</v>
      </c>
      <c r="O69" s="216">
        <f t="shared" si="46"/>
        <v>0</v>
      </c>
      <c r="P69" s="17">
        <v>1</v>
      </c>
      <c r="Q69" s="213">
        <f t="shared" si="47"/>
        <v>1</v>
      </c>
      <c r="R69" s="214">
        <f t="shared" si="48"/>
        <v>3.3333333333333333E-2</v>
      </c>
    </row>
    <row r="70" spans="2:19" s="164" customFormat="1" ht="33.75" x14ac:dyDescent="0.25">
      <c r="B70" s="15">
        <v>1</v>
      </c>
      <c r="C70" s="15">
        <v>20</v>
      </c>
      <c r="D70" s="48" t="s">
        <v>55</v>
      </c>
      <c r="E70" s="48" t="s">
        <v>57</v>
      </c>
      <c r="F70" s="48" t="s">
        <v>73</v>
      </c>
      <c r="G70" s="18" t="s">
        <v>96</v>
      </c>
      <c r="H70" s="220" t="s">
        <v>302</v>
      </c>
      <c r="I70" s="16" t="s">
        <v>303</v>
      </c>
      <c r="J70" s="16" t="s">
        <v>49</v>
      </c>
      <c r="K70" s="16">
        <v>7</v>
      </c>
      <c r="L70" s="16">
        <v>0</v>
      </c>
      <c r="M70" s="15">
        <v>1</v>
      </c>
      <c r="N70" s="16">
        <v>0</v>
      </c>
      <c r="O70" s="216">
        <f t="shared" si="46"/>
        <v>0</v>
      </c>
      <c r="P70" s="17">
        <v>0</v>
      </c>
      <c r="Q70" s="213">
        <f t="shared" si="47"/>
        <v>0</v>
      </c>
      <c r="R70" s="214">
        <f t="shared" si="48"/>
        <v>0</v>
      </c>
    </row>
    <row r="71" spans="2:19" x14ac:dyDescent="0.25">
      <c r="B71" s="15">
        <v>1</v>
      </c>
      <c r="C71" s="15">
        <v>20</v>
      </c>
      <c r="D71" s="48" t="s">
        <v>55</v>
      </c>
      <c r="E71" s="48" t="s">
        <v>57</v>
      </c>
      <c r="F71" s="48" t="s">
        <v>63</v>
      </c>
      <c r="G71" s="18" t="s">
        <v>96</v>
      </c>
      <c r="H71" s="56" t="s">
        <v>13</v>
      </c>
      <c r="I71" s="16" t="s">
        <v>118</v>
      </c>
      <c r="J71" s="16" t="s">
        <v>333</v>
      </c>
      <c r="K71" s="16">
        <v>10</v>
      </c>
      <c r="L71" s="16">
        <v>0</v>
      </c>
      <c r="M71" s="15">
        <v>2</v>
      </c>
      <c r="N71" s="16">
        <v>2</v>
      </c>
      <c r="O71" s="216">
        <f t="shared" ref="O71:O74" si="49">N71/M71</f>
        <v>1</v>
      </c>
      <c r="P71" s="17">
        <v>2</v>
      </c>
      <c r="Q71" s="213">
        <f t="shared" ref="Q71:Q72" si="50">L71+N71+P71</f>
        <v>4</v>
      </c>
      <c r="R71" s="214">
        <f t="shared" ref="R71:R72" si="51">Q71/K71</f>
        <v>0.4</v>
      </c>
    </row>
    <row r="72" spans="2:19" ht="22.5" x14ac:dyDescent="0.25">
      <c r="B72" s="15">
        <v>1</v>
      </c>
      <c r="C72" s="15">
        <v>20</v>
      </c>
      <c r="D72" s="48" t="s">
        <v>55</v>
      </c>
      <c r="E72" s="48" t="s">
        <v>57</v>
      </c>
      <c r="F72" s="48" t="s">
        <v>64</v>
      </c>
      <c r="G72" s="18" t="s">
        <v>98</v>
      </c>
      <c r="H72" s="83" t="s">
        <v>10</v>
      </c>
      <c r="I72" s="16" t="s">
        <v>119</v>
      </c>
      <c r="J72" s="16" t="s">
        <v>333</v>
      </c>
      <c r="K72" s="16">
        <v>80</v>
      </c>
      <c r="L72" s="16">
        <v>0</v>
      </c>
      <c r="M72" s="15">
        <v>26</v>
      </c>
      <c r="N72" s="16">
        <v>26</v>
      </c>
      <c r="O72" s="216">
        <f t="shared" si="49"/>
        <v>1</v>
      </c>
      <c r="P72" s="17">
        <v>30</v>
      </c>
      <c r="Q72" s="213">
        <f t="shared" si="50"/>
        <v>56</v>
      </c>
      <c r="R72" s="214">
        <f t="shared" si="51"/>
        <v>0.7</v>
      </c>
    </row>
    <row r="73" spans="2:19" ht="22.5" x14ac:dyDescent="0.25">
      <c r="B73" s="15">
        <v>1</v>
      </c>
      <c r="C73" s="15">
        <v>20</v>
      </c>
      <c r="D73" s="48" t="s">
        <v>55</v>
      </c>
      <c r="E73" s="48" t="s">
        <v>57</v>
      </c>
      <c r="F73" s="48" t="s">
        <v>65</v>
      </c>
      <c r="G73" s="13" t="s">
        <v>100</v>
      </c>
      <c r="H73" s="83" t="s">
        <v>11</v>
      </c>
      <c r="I73" s="16" t="s">
        <v>121</v>
      </c>
      <c r="J73" s="16" t="s">
        <v>333</v>
      </c>
      <c r="K73" s="16">
        <v>20</v>
      </c>
      <c r="L73" s="16">
        <v>0</v>
      </c>
      <c r="M73" s="15">
        <v>14</v>
      </c>
      <c r="N73" s="16">
        <v>14</v>
      </c>
      <c r="O73" s="216">
        <f t="shared" si="49"/>
        <v>1</v>
      </c>
      <c r="P73" s="17">
        <v>12</v>
      </c>
      <c r="Q73" s="213">
        <f t="shared" ref="Q73:Q74" si="52">L73+N73+P73</f>
        <v>26</v>
      </c>
      <c r="R73" s="214">
        <f t="shared" ref="R73:R74" si="53">Q73/K73</f>
        <v>1.3</v>
      </c>
    </row>
    <row r="74" spans="2:19" ht="22.5" x14ac:dyDescent="0.25">
      <c r="B74" s="15">
        <v>1</v>
      </c>
      <c r="C74" s="15">
        <v>20</v>
      </c>
      <c r="D74" s="48" t="s">
        <v>55</v>
      </c>
      <c r="E74" s="48" t="s">
        <v>57</v>
      </c>
      <c r="F74" s="48" t="s">
        <v>66</v>
      </c>
      <c r="G74" s="13" t="s">
        <v>104</v>
      </c>
      <c r="H74" s="24" t="s">
        <v>12</v>
      </c>
      <c r="I74" s="16" t="s">
        <v>123</v>
      </c>
      <c r="J74" s="16" t="s">
        <v>333</v>
      </c>
      <c r="K74" s="16">
        <v>12</v>
      </c>
      <c r="L74" s="16">
        <v>0</v>
      </c>
      <c r="M74" s="15">
        <v>11</v>
      </c>
      <c r="N74" s="16">
        <v>11</v>
      </c>
      <c r="O74" s="216">
        <f t="shared" si="49"/>
        <v>1</v>
      </c>
      <c r="P74" s="17">
        <v>13</v>
      </c>
      <c r="Q74" s="213">
        <f t="shared" si="52"/>
        <v>24</v>
      </c>
      <c r="R74" s="214">
        <f t="shared" si="53"/>
        <v>2</v>
      </c>
      <c r="S74" s="22">
        <f>SUM(P66:P74)</f>
        <v>75</v>
      </c>
    </row>
    <row r="75" spans="2:19" ht="22.5" x14ac:dyDescent="0.25">
      <c r="B75" s="15"/>
      <c r="C75" s="15">
        <v>20</v>
      </c>
      <c r="D75" s="48" t="s">
        <v>55</v>
      </c>
      <c r="E75" s="48" t="s">
        <v>57</v>
      </c>
      <c r="F75" s="48" t="s">
        <v>67</v>
      </c>
      <c r="G75" s="13" t="s">
        <v>155</v>
      </c>
      <c r="H75" s="24" t="s">
        <v>334</v>
      </c>
      <c r="I75" s="16" t="s">
        <v>335</v>
      </c>
      <c r="J75" s="16" t="s">
        <v>333</v>
      </c>
      <c r="K75" s="16">
        <v>1</v>
      </c>
      <c r="L75" s="16">
        <v>0</v>
      </c>
      <c r="M75" s="15">
        <v>1</v>
      </c>
      <c r="N75" s="16">
        <v>0</v>
      </c>
      <c r="O75" s="216">
        <f t="shared" ref="O75:O82" si="54">N75/M75</f>
        <v>0</v>
      </c>
      <c r="P75" s="17">
        <v>0</v>
      </c>
      <c r="Q75" s="213">
        <f t="shared" ref="Q75" si="55">L75+N75+P75</f>
        <v>0</v>
      </c>
      <c r="R75" s="214">
        <f t="shared" ref="R75" si="56">Q75/K75</f>
        <v>0</v>
      </c>
      <c r="S75" s="22"/>
    </row>
    <row r="76" spans="2:19" s="71" customFormat="1" ht="52.5" customHeight="1" x14ac:dyDescent="0.25">
      <c r="B76" s="101">
        <v>1</v>
      </c>
      <c r="C76" s="101">
        <v>20</v>
      </c>
      <c r="D76" s="102" t="s">
        <v>55</v>
      </c>
      <c r="E76" s="102" t="s">
        <v>68</v>
      </c>
      <c r="F76" s="102"/>
      <c r="G76" s="137" t="s">
        <v>16</v>
      </c>
      <c r="H76" s="138"/>
      <c r="I76" s="104" t="s">
        <v>287</v>
      </c>
      <c r="J76" s="104" t="s">
        <v>321</v>
      </c>
      <c r="K76" s="221">
        <v>100</v>
      </c>
      <c r="L76" s="104">
        <v>0</v>
      </c>
      <c r="M76" s="101">
        <v>85</v>
      </c>
      <c r="N76" s="104">
        <v>85</v>
      </c>
      <c r="O76" s="210">
        <f t="shared" si="54"/>
        <v>1</v>
      </c>
      <c r="P76" s="107">
        <v>5</v>
      </c>
      <c r="Q76" s="211">
        <f t="shared" ref="Q76:Q77" si="57">L76+N76+P76</f>
        <v>90</v>
      </c>
      <c r="R76" s="212">
        <f t="shared" ref="R76:R77" si="58">Q76/K76</f>
        <v>0.9</v>
      </c>
    </row>
    <row r="77" spans="2:19" s="71" customFormat="1" ht="32.25" customHeight="1" x14ac:dyDescent="0.25">
      <c r="B77" s="101"/>
      <c r="C77" s="101"/>
      <c r="D77" s="102"/>
      <c r="E77" s="102"/>
      <c r="F77" s="102"/>
      <c r="G77" s="137"/>
      <c r="H77" s="138"/>
      <c r="I77" s="104" t="s">
        <v>288</v>
      </c>
      <c r="J77" s="104" t="s">
        <v>321</v>
      </c>
      <c r="K77" s="221">
        <v>100</v>
      </c>
      <c r="L77" s="104">
        <v>0</v>
      </c>
      <c r="M77" s="101">
        <v>80</v>
      </c>
      <c r="N77" s="104">
        <v>80</v>
      </c>
      <c r="O77" s="210">
        <f t="shared" si="54"/>
        <v>1</v>
      </c>
      <c r="P77" s="107">
        <v>5</v>
      </c>
      <c r="Q77" s="107">
        <f t="shared" si="57"/>
        <v>85</v>
      </c>
      <c r="R77" s="222">
        <f t="shared" si="58"/>
        <v>0.85</v>
      </c>
    </row>
    <row r="78" spans="2:19" ht="22.5" x14ac:dyDescent="0.25">
      <c r="B78" s="15">
        <v>1</v>
      </c>
      <c r="C78" s="15">
        <v>20</v>
      </c>
      <c r="D78" s="48" t="s">
        <v>55</v>
      </c>
      <c r="E78" s="48" t="s">
        <v>68</v>
      </c>
      <c r="F78" s="48" t="s">
        <v>57</v>
      </c>
      <c r="G78" s="13" t="s">
        <v>85</v>
      </c>
      <c r="H78" s="83" t="s">
        <v>14</v>
      </c>
      <c r="I78" s="16" t="s">
        <v>125</v>
      </c>
      <c r="J78" s="16" t="s">
        <v>336</v>
      </c>
      <c r="K78" s="16">
        <v>225</v>
      </c>
      <c r="L78" s="16">
        <v>0</v>
      </c>
      <c r="M78" s="15">
        <v>44</v>
      </c>
      <c r="N78" s="16">
        <v>44</v>
      </c>
      <c r="O78" s="204">
        <f t="shared" si="54"/>
        <v>1</v>
      </c>
      <c r="P78" s="17">
        <v>47</v>
      </c>
      <c r="Q78" s="223">
        <f t="shared" ref="Q78:Q81" si="59">L78+N78+P78</f>
        <v>91</v>
      </c>
      <c r="R78" s="224">
        <f t="shared" ref="R78:R81" si="60">Q78/K78</f>
        <v>0.40444444444444444</v>
      </c>
    </row>
    <row r="79" spans="2:19" ht="22.5" x14ac:dyDescent="0.25">
      <c r="B79" s="15">
        <v>1</v>
      </c>
      <c r="C79" s="15">
        <v>20</v>
      </c>
      <c r="D79" s="48" t="s">
        <v>55</v>
      </c>
      <c r="E79" s="48" t="s">
        <v>68</v>
      </c>
      <c r="F79" s="48" t="s">
        <v>70</v>
      </c>
      <c r="G79" s="18" t="s">
        <v>87</v>
      </c>
      <c r="H79" s="24" t="s">
        <v>127</v>
      </c>
      <c r="I79" s="16" t="s">
        <v>128</v>
      </c>
      <c r="J79" s="16" t="s">
        <v>336</v>
      </c>
      <c r="K79" s="16">
        <v>225</v>
      </c>
      <c r="L79" s="16">
        <v>0</v>
      </c>
      <c r="M79" s="15">
        <v>44</v>
      </c>
      <c r="N79" s="16">
        <v>44</v>
      </c>
      <c r="O79" s="204">
        <f t="shared" si="54"/>
        <v>1</v>
      </c>
      <c r="P79" s="17">
        <v>47</v>
      </c>
      <c r="Q79" s="223">
        <f t="shared" si="59"/>
        <v>91</v>
      </c>
      <c r="R79" s="224">
        <f t="shared" si="60"/>
        <v>0.40444444444444444</v>
      </c>
    </row>
    <row r="80" spans="2:19" ht="22.5" x14ac:dyDescent="0.25">
      <c r="B80" s="32">
        <v>1</v>
      </c>
      <c r="C80" s="32">
        <v>20</v>
      </c>
      <c r="D80" s="51" t="s">
        <v>55</v>
      </c>
      <c r="E80" s="51" t="s">
        <v>68</v>
      </c>
      <c r="F80" s="51" t="s">
        <v>69</v>
      </c>
      <c r="G80" s="52" t="s">
        <v>90</v>
      </c>
      <c r="H80" s="274" t="s">
        <v>15</v>
      </c>
      <c r="I80" s="33" t="s">
        <v>129</v>
      </c>
      <c r="J80" s="33" t="s">
        <v>83</v>
      </c>
      <c r="K80" s="33">
        <v>10</v>
      </c>
      <c r="L80" s="33">
        <v>0</v>
      </c>
      <c r="M80" s="32">
        <v>2</v>
      </c>
      <c r="N80" s="33">
        <v>2</v>
      </c>
      <c r="O80" s="242">
        <f t="shared" si="54"/>
        <v>1</v>
      </c>
      <c r="P80" s="34">
        <v>2</v>
      </c>
      <c r="Q80" s="225">
        <f t="shared" si="59"/>
        <v>4</v>
      </c>
      <c r="R80" s="226">
        <f t="shared" si="60"/>
        <v>0.4</v>
      </c>
      <c r="S80" s="22">
        <f>SUM(P78:P80)</f>
        <v>96</v>
      </c>
    </row>
    <row r="81" spans="2:20" s="71" customFormat="1" ht="47.25" customHeight="1" x14ac:dyDescent="0.25">
      <c r="B81" s="101">
        <v>1</v>
      </c>
      <c r="C81" s="101">
        <v>20</v>
      </c>
      <c r="D81" s="102" t="s">
        <v>55</v>
      </c>
      <c r="E81" s="102" t="s">
        <v>70</v>
      </c>
      <c r="F81" s="102"/>
      <c r="G81" s="359" t="s">
        <v>17</v>
      </c>
      <c r="H81" s="352"/>
      <c r="I81" s="104" t="s">
        <v>289</v>
      </c>
      <c r="J81" s="104" t="s">
        <v>321</v>
      </c>
      <c r="K81" s="275">
        <v>85</v>
      </c>
      <c r="L81" s="104">
        <v>0</v>
      </c>
      <c r="M81" s="101">
        <v>80</v>
      </c>
      <c r="N81" s="104">
        <v>80</v>
      </c>
      <c r="O81" s="210">
        <f t="shared" si="54"/>
        <v>1</v>
      </c>
      <c r="P81" s="107">
        <v>2</v>
      </c>
      <c r="Q81" s="107">
        <f t="shared" si="59"/>
        <v>82</v>
      </c>
      <c r="R81" s="222">
        <f t="shared" si="60"/>
        <v>0.96470588235294119</v>
      </c>
    </row>
    <row r="82" spans="2:20" ht="61.5" customHeight="1" thickBot="1" x14ac:dyDescent="0.3">
      <c r="B82" s="32">
        <v>1</v>
      </c>
      <c r="C82" s="32">
        <v>20</v>
      </c>
      <c r="D82" s="51" t="s">
        <v>55</v>
      </c>
      <c r="E82" s="51" t="s">
        <v>70</v>
      </c>
      <c r="F82" s="51" t="s">
        <v>71</v>
      </c>
      <c r="G82" s="262" t="s">
        <v>85</v>
      </c>
      <c r="H82" s="31" t="s">
        <v>18</v>
      </c>
      <c r="I82" s="33" t="s">
        <v>198</v>
      </c>
      <c r="J82" s="33" t="s">
        <v>337</v>
      </c>
      <c r="K82" s="33">
        <v>100</v>
      </c>
      <c r="L82" s="33">
        <v>0</v>
      </c>
      <c r="M82" s="241">
        <v>15</v>
      </c>
      <c r="N82" s="33">
        <v>15</v>
      </c>
      <c r="O82" s="242">
        <f t="shared" si="54"/>
        <v>1</v>
      </c>
      <c r="P82" s="34">
        <v>20</v>
      </c>
      <c r="Q82" s="225">
        <f t="shared" ref="Q82" si="61">L82+N82+P82</f>
        <v>35</v>
      </c>
      <c r="R82" s="226">
        <f t="shared" ref="R82" si="62">Q82/K82</f>
        <v>0.35</v>
      </c>
      <c r="S82" s="30">
        <v>500000</v>
      </c>
    </row>
    <row r="83" spans="2:20" ht="26.25" customHeight="1" x14ac:dyDescent="0.25">
      <c r="B83" s="27"/>
      <c r="C83" s="27"/>
      <c r="D83" s="54"/>
      <c r="E83" s="54"/>
      <c r="F83" s="54"/>
      <c r="G83" s="25"/>
      <c r="H83" s="26"/>
      <c r="I83" s="28"/>
      <c r="J83" s="28"/>
      <c r="K83" s="28"/>
      <c r="L83" s="28"/>
      <c r="M83" s="245"/>
      <c r="N83" s="28"/>
      <c r="O83" s="246"/>
      <c r="P83" s="29"/>
      <c r="Q83" s="276"/>
      <c r="R83" s="277"/>
      <c r="S83" s="30"/>
    </row>
    <row r="84" spans="2:20" ht="13.5" customHeight="1" thickBot="1" x14ac:dyDescent="0.3">
      <c r="B84" s="249"/>
      <c r="C84" s="249"/>
      <c r="D84" s="250"/>
      <c r="E84" s="250"/>
      <c r="F84" s="250"/>
      <c r="G84" s="268"/>
      <c r="H84" s="251"/>
      <c r="I84" s="252"/>
      <c r="J84" s="252"/>
      <c r="K84" s="252"/>
      <c r="L84" s="252"/>
      <c r="M84" s="253"/>
      <c r="N84" s="252"/>
      <c r="O84" s="254"/>
      <c r="P84" s="255"/>
      <c r="Q84" s="278"/>
      <c r="R84" s="279"/>
      <c r="S84" s="30"/>
    </row>
    <row r="85" spans="2:20" ht="39.75" customHeight="1" thickBot="1" x14ac:dyDescent="0.3">
      <c r="B85" s="377">
        <v>1</v>
      </c>
      <c r="C85" s="378"/>
      <c r="D85" s="378"/>
      <c r="E85" s="378"/>
      <c r="F85" s="379"/>
      <c r="G85" s="377">
        <v>2</v>
      </c>
      <c r="H85" s="379"/>
      <c r="I85" s="6">
        <v>3</v>
      </c>
      <c r="J85" s="6"/>
      <c r="K85" s="6">
        <v>4</v>
      </c>
      <c r="L85" s="6">
        <v>5</v>
      </c>
      <c r="M85" s="6">
        <v>6</v>
      </c>
      <c r="N85" s="6">
        <v>7</v>
      </c>
      <c r="O85" s="6" t="s">
        <v>1</v>
      </c>
      <c r="P85" s="6">
        <v>9</v>
      </c>
      <c r="Q85" s="6" t="s">
        <v>2</v>
      </c>
      <c r="R85" s="6" t="s">
        <v>317</v>
      </c>
      <c r="S85" s="30"/>
    </row>
    <row r="86" spans="2:20" s="71" customFormat="1" ht="57.75" customHeight="1" thickTop="1" x14ac:dyDescent="0.25">
      <c r="B86" s="101">
        <v>1</v>
      </c>
      <c r="C86" s="101">
        <v>20</v>
      </c>
      <c r="D86" s="102" t="s">
        <v>55</v>
      </c>
      <c r="E86" s="102" t="s">
        <v>69</v>
      </c>
      <c r="F86" s="102"/>
      <c r="G86" s="351" t="s">
        <v>218</v>
      </c>
      <c r="H86" s="352"/>
      <c r="I86" s="104" t="s">
        <v>290</v>
      </c>
      <c r="J86" s="104" t="s">
        <v>321</v>
      </c>
      <c r="K86" s="227">
        <v>100</v>
      </c>
      <c r="L86" s="104">
        <v>0</v>
      </c>
      <c r="M86" s="101">
        <v>90</v>
      </c>
      <c r="N86" s="104">
        <v>90</v>
      </c>
      <c r="O86" s="210">
        <f t="shared" ref="O86:O95" si="63">N86/M86</f>
        <v>1</v>
      </c>
      <c r="P86" s="107">
        <v>2</v>
      </c>
      <c r="Q86" s="107">
        <f>L86+N86+P86</f>
        <v>92</v>
      </c>
      <c r="R86" s="222">
        <f t="shared" ref="R86:R87" si="64">Q86/K86</f>
        <v>0.92</v>
      </c>
    </row>
    <row r="87" spans="2:20" ht="22.5" x14ac:dyDescent="0.25">
      <c r="B87" s="15">
        <v>1</v>
      </c>
      <c r="C87" s="15">
        <v>20</v>
      </c>
      <c r="D87" s="48" t="s">
        <v>55</v>
      </c>
      <c r="E87" s="48" t="s">
        <v>69</v>
      </c>
      <c r="F87" s="48" t="s">
        <v>56</v>
      </c>
      <c r="G87" s="13" t="s">
        <v>85</v>
      </c>
      <c r="H87" s="19" t="s">
        <v>131</v>
      </c>
      <c r="I87" s="16" t="s">
        <v>132</v>
      </c>
      <c r="J87" s="16" t="s">
        <v>338</v>
      </c>
      <c r="K87" s="16">
        <v>5</v>
      </c>
      <c r="L87" s="16">
        <v>0</v>
      </c>
      <c r="M87" s="15">
        <v>1</v>
      </c>
      <c r="N87" s="16">
        <v>1</v>
      </c>
      <c r="O87" s="67">
        <f t="shared" si="63"/>
        <v>1</v>
      </c>
      <c r="P87" s="17">
        <v>1</v>
      </c>
      <c r="Q87" s="17">
        <f>L87+N87+P87</f>
        <v>2</v>
      </c>
      <c r="R87" s="216">
        <f t="shared" si="64"/>
        <v>0.4</v>
      </c>
    </row>
    <row r="88" spans="2:20" ht="33.75" x14ac:dyDescent="0.25">
      <c r="B88" s="15">
        <v>1</v>
      </c>
      <c r="C88" s="15">
        <v>20</v>
      </c>
      <c r="D88" s="48" t="s">
        <v>55</v>
      </c>
      <c r="E88" s="48" t="s">
        <v>69</v>
      </c>
      <c r="F88" s="48" t="s">
        <v>57</v>
      </c>
      <c r="G88" s="18" t="s">
        <v>87</v>
      </c>
      <c r="H88" s="83" t="s">
        <v>19</v>
      </c>
      <c r="I88" s="16" t="s">
        <v>134</v>
      </c>
      <c r="J88" s="16" t="s">
        <v>339</v>
      </c>
      <c r="K88" s="16">
        <v>60</v>
      </c>
      <c r="L88" s="16">
        <v>0</v>
      </c>
      <c r="M88" s="15">
        <v>12</v>
      </c>
      <c r="N88" s="16">
        <v>12</v>
      </c>
      <c r="O88" s="67">
        <f t="shared" si="63"/>
        <v>1</v>
      </c>
      <c r="P88" s="17">
        <v>12</v>
      </c>
      <c r="Q88" s="17">
        <f>L88+N88+P88</f>
        <v>24</v>
      </c>
      <c r="R88" s="216">
        <f t="shared" ref="R88" si="65">Q88/K88</f>
        <v>0.4</v>
      </c>
    </row>
    <row r="89" spans="2:20" ht="22.5" x14ac:dyDescent="0.25">
      <c r="B89" s="15">
        <v>1</v>
      </c>
      <c r="C89" s="15">
        <v>20</v>
      </c>
      <c r="D89" s="48" t="s">
        <v>55</v>
      </c>
      <c r="E89" s="48" t="s">
        <v>69</v>
      </c>
      <c r="F89" s="48" t="s">
        <v>71</v>
      </c>
      <c r="G89" s="18" t="s">
        <v>90</v>
      </c>
      <c r="H89" s="24" t="s">
        <v>20</v>
      </c>
      <c r="I89" s="16" t="s">
        <v>136</v>
      </c>
      <c r="J89" s="16" t="s">
        <v>338</v>
      </c>
      <c r="K89" s="16">
        <v>5</v>
      </c>
      <c r="L89" s="16">
        <v>0</v>
      </c>
      <c r="M89" s="15">
        <v>1</v>
      </c>
      <c r="N89" s="16">
        <v>1</v>
      </c>
      <c r="O89" s="67">
        <f t="shared" si="63"/>
        <v>1</v>
      </c>
      <c r="P89" s="17">
        <v>1</v>
      </c>
      <c r="Q89" s="17">
        <f>L89+N89+P89</f>
        <v>2</v>
      </c>
      <c r="R89" s="216">
        <f t="shared" ref="R89" si="66">Q89/K89</f>
        <v>0.4</v>
      </c>
      <c r="T89" s="93" t="s">
        <v>257</v>
      </c>
    </row>
    <row r="90" spans="2:20" ht="22.5" x14ac:dyDescent="0.25">
      <c r="B90" s="15">
        <v>1</v>
      </c>
      <c r="C90" s="15">
        <v>20</v>
      </c>
      <c r="D90" s="48" t="s">
        <v>55</v>
      </c>
      <c r="E90" s="48" t="s">
        <v>69</v>
      </c>
      <c r="F90" s="48" t="s">
        <v>55</v>
      </c>
      <c r="G90" s="18" t="s">
        <v>96</v>
      </c>
      <c r="H90" s="24" t="s">
        <v>33</v>
      </c>
      <c r="I90" s="16" t="s">
        <v>138</v>
      </c>
      <c r="J90" s="16" t="s">
        <v>338</v>
      </c>
      <c r="K90" s="16">
        <v>6</v>
      </c>
      <c r="L90" s="16">
        <v>0</v>
      </c>
      <c r="M90" s="15">
        <v>2</v>
      </c>
      <c r="N90" s="16">
        <v>2</v>
      </c>
      <c r="O90" s="67">
        <f t="shared" si="63"/>
        <v>1</v>
      </c>
      <c r="P90" s="17">
        <v>1</v>
      </c>
      <c r="Q90" s="17">
        <f t="shared" ref="Q90:Q91" si="67">L90+N90+P90</f>
        <v>3</v>
      </c>
      <c r="R90" s="216">
        <f t="shared" ref="R90:R91" si="68">Q90/K90</f>
        <v>0.5</v>
      </c>
    </row>
    <row r="91" spans="2:20" ht="22.5" x14ac:dyDescent="0.25">
      <c r="B91" s="15">
        <v>1</v>
      </c>
      <c r="C91" s="15">
        <v>20</v>
      </c>
      <c r="D91" s="48" t="s">
        <v>55</v>
      </c>
      <c r="E91" s="48" t="s">
        <v>69</v>
      </c>
      <c r="F91" s="48" t="s">
        <v>72</v>
      </c>
      <c r="G91" s="18" t="s">
        <v>98</v>
      </c>
      <c r="H91" s="24" t="s">
        <v>140</v>
      </c>
      <c r="I91" s="16" t="s">
        <v>141</v>
      </c>
      <c r="J91" s="16" t="s">
        <v>338</v>
      </c>
      <c r="K91" s="16">
        <v>6</v>
      </c>
      <c r="L91" s="16">
        <v>0</v>
      </c>
      <c r="M91" s="15">
        <v>0</v>
      </c>
      <c r="N91" s="16">
        <v>0</v>
      </c>
      <c r="O91" s="67" t="e">
        <f t="shared" si="63"/>
        <v>#DIV/0!</v>
      </c>
      <c r="P91" s="17">
        <v>1</v>
      </c>
      <c r="Q91" s="17">
        <f t="shared" si="67"/>
        <v>1</v>
      </c>
      <c r="R91" s="216">
        <f t="shared" si="68"/>
        <v>0.16666666666666666</v>
      </c>
      <c r="S91" s="22">
        <f>SUM(P87:P91)</f>
        <v>16</v>
      </c>
    </row>
    <row r="92" spans="2:20" s="71" customFormat="1" ht="38.25" customHeight="1" x14ac:dyDescent="0.25">
      <c r="B92" s="101">
        <v>1</v>
      </c>
      <c r="C92" s="101">
        <v>20</v>
      </c>
      <c r="D92" s="102" t="s">
        <v>55</v>
      </c>
      <c r="E92" s="102" t="s">
        <v>72</v>
      </c>
      <c r="F92" s="102"/>
      <c r="G92" s="351" t="s">
        <v>219</v>
      </c>
      <c r="H92" s="352"/>
      <c r="I92" s="228" t="s">
        <v>291</v>
      </c>
      <c r="J92" s="208" t="s">
        <v>338</v>
      </c>
      <c r="K92" s="221">
        <v>20</v>
      </c>
      <c r="L92" s="104">
        <v>0</v>
      </c>
      <c r="M92" s="101">
        <v>4</v>
      </c>
      <c r="N92" s="104">
        <v>4</v>
      </c>
      <c r="O92" s="210">
        <f t="shared" si="63"/>
        <v>1</v>
      </c>
      <c r="P92" s="107">
        <v>4</v>
      </c>
      <c r="Q92" s="229">
        <f t="shared" ref="Q92" si="69">L92+N92+P92</f>
        <v>8</v>
      </c>
      <c r="R92" s="230">
        <f t="shared" ref="R92" si="70">Q92/K92</f>
        <v>0.4</v>
      </c>
    </row>
    <row r="93" spans="2:20" x14ac:dyDescent="0.25">
      <c r="B93" s="15">
        <v>1</v>
      </c>
      <c r="C93" s="15">
        <v>20</v>
      </c>
      <c r="D93" s="48" t="s">
        <v>55</v>
      </c>
      <c r="E93" s="48" t="s">
        <v>72</v>
      </c>
      <c r="F93" s="48" t="s">
        <v>56</v>
      </c>
      <c r="G93" s="13" t="s">
        <v>85</v>
      </c>
      <c r="H93" s="39" t="s">
        <v>22</v>
      </c>
      <c r="I93" s="16" t="s">
        <v>142</v>
      </c>
      <c r="J93" s="231" t="s">
        <v>338</v>
      </c>
      <c r="K93" s="16">
        <v>5</v>
      </c>
      <c r="L93" s="16">
        <v>0</v>
      </c>
      <c r="M93" s="15">
        <v>1</v>
      </c>
      <c r="N93" s="16">
        <v>1</v>
      </c>
      <c r="O93" s="67">
        <f t="shared" si="63"/>
        <v>1</v>
      </c>
      <c r="P93" s="17">
        <v>1</v>
      </c>
      <c r="Q93" s="181">
        <f t="shared" ref="Q93:Q95" si="71">L93+N93+P93</f>
        <v>2</v>
      </c>
      <c r="R93" s="232">
        <f t="shared" ref="R93:R95" si="72">Q93/K93</f>
        <v>0.4</v>
      </c>
    </row>
    <row r="94" spans="2:20" ht="15.75" thickBot="1" x14ac:dyDescent="0.3">
      <c r="B94" s="132">
        <v>1</v>
      </c>
      <c r="C94" s="32">
        <v>20</v>
      </c>
      <c r="D94" s="51" t="s">
        <v>55</v>
      </c>
      <c r="E94" s="51" t="s">
        <v>72</v>
      </c>
      <c r="F94" s="51" t="s">
        <v>57</v>
      </c>
      <c r="G94" s="52" t="s">
        <v>87</v>
      </c>
      <c r="H94" s="31" t="s">
        <v>23</v>
      </c>
      <c r="I94" s="33" t="s">
        <v>143</v>
      </c>
      <c r="J94" s="33" t="s">
        <v>338</v>
      </c>
      <c r="K94" s="33">
        <v>10</v>
      </c>
      <c r="L94" s="33">
        <v>0</v>
      </c>
      <c r="M94" s="32">
        <v>2</v>
      </c>
      <c r="N94" s="33">
        <v>2</v>
      </c>
      <c r="O94" s="146">
        <f t="shared" si="63"/>
        <v>1</v>
      </c>
      <c r="P94" s="34">
        <v>2</v>
      </c>
      <c r="Q94" s="181">
        <f t="shared" si="71"/>
        <v>4</v>
      </c>
      <c r="R94" s="232">
        <f t="shared" si="72"/>
        <v>0.4</v>
      </c>
    </row>
    <row r="95" spans="2:20" ht="23.25" thickBot="1" x14ac:dyDescent="0.3">
      <c r="B95" s="132">
        <v>1</v>
      </c>
      <c r="C95" s="132">
        <v>20</v>
      </c>
      <c r="D95" s="133" t="s">
        <v>55</v>
      </c>
      <c r="E95" s="133" t="s">
        <v>72</v>
      </c>
      <c r="F95" s="133" t="s">
        <v>69</v>
      </c>
      <c r="G95" s="134" t="s">
        <v>90</v>
      </c>
      <c r="H95" s="140" t="s">
        <v>21</v>
      </c>
      <c r="I95" s="136" t="s">
        <v>137</v>
      </c>
      <c r="J95" s="136" t="s">
        <v>338</v>
      </c>
      <c r="K95" s="136">
        <v>5</v>
      </c>
      <c r="L95" s="136">
        <v>0</v>
      </c>
      <c r="M95" s="132">
        <v>1</v>
      </c>
      <c r="N95" s="136">
        <v>1</v>
      </c>
      <c r="O95" s="141">
        <f t="shared" si="63"/>
        <v>1</v>
      </c>
      <c r="P95" s="103">
        <v>1</v>
      </c>
      <c r="Q95" s="181">
        <f t="shared" si="71"/>
        <v>2</v>
      </c>
      <c r="R95" s="232">
        <f t="shared" si="72"/>
        <v>0.4</v>
      </c>
    </row>
    <row r="96" spans="2:20" ht="15.75" thickBot="1" x14ac:dyDescent="0.3">
      <c r="B96" s="233"/>
      <c r="C96" s="234"/>
      <c r="D96" s="234"/>
      <c r="E96" s="234"/>
      <c r="F96" s="234"/>
      <c r="G96" s="366" t="s">
        <v>253</v>
      </c>
      <c r="H96" s="367"/>
      <c r="I96" s="235"/>
      <c r="J96" s="235"/>
      <c r="K96" s="235"/>
      <c r="L96" s="235"/>
      <c r="M96" s="236"/>
      <c r="N96" s="235"/>
      <c r="O96" s="235"/>
      <c r="P96" s="280">
        <f>P16+P48+P43+P92+P86+P81+P76+P65+P53+P12</f>
        <v>49</v>
      </c>
      <c r="Q96" s="238"/>
      <c r="R96" s="238"/>
    </row>
    <row r="97" spans="2:18" x14ac:dyDescent="0.25">
      <c r="B97" s="42"/>
      <c r="C97" s="42"/>
      <c r="D97" s="42"/>
      <c r="E97" s="42"/>
      <c r="F97" s="42"/>
      <c r="G97" s="43"/>
      <c r="H97" s="43"/>
      <c r="I97" s="44"/>
      <c r="J97" s="44"/>
      <c r="K97" s="44"/>
      <c r="L97" s="44"/>
      <c r="M97" s="42"/>
      <c r="N97" s="44"/>
      <c r="O97" s="44"/>
      <c r="P97" s="42"/>
      <c r="Q97" s="42"/>
      <c r="R97" s="42"/>
    </row>
    <row r="98" spans="2:18" x14ac:dyDescent="0.25">
      <c r="B98" s="42"/>
      <c r="C98" s="42"/>
      <c r="D98" s="42"/>
      <c r="E98" s="42"/>
      <c r="F98" s="42"/>
      <c r="G98" s="43"/>
      <c r="H98" s="43"/>
      <c r="I98" s="44"/>
      <c r="J98" s="44"/>
      <c r="K98" s="44"/>
      <c r="L98" s="44"/>
      <c r="M98" s="44"/>
      <c r="P98" s="159" t="s">
        <v>312</v>
      </c>
    </row>
    <row r="99" spans="2:18" x14ac:dyDescent="0.25">
      <c r="B99" s="42"/>
      <c r="C99" s="42"/>
      <c r="D99" s="42"/>
      <c r="E99" s="42"/>
      <c r="F99" s="42"/>
      <c r="G99" s="43"/>
      <c r="H99" s="43"/>
      <c r="I99" s="44"/>
      <c r="J99" s="44"/>
      <c r="K99" s="44"/>
      <c r="L99" s="44"/>
      <c r="M99" s="44"/>
      <c r="P99" s="160" t="s">
        <v>313</v>
      </c>
    </row>
    <row r="100" spans="2:18" x14ac:dyDescent="0.25">
      <c r="B100" s="42"/>
      <c r="C100" s="42"/>
      <c r="D100" s="42"/>
      <c r="E100" s="42"/>
      <c r="F100" s="42"/>
      <c r="G100" s="43"/>
      <c r="H100" s="43"/>
      <c r="I100" s="44"/>
      <c r="J100" s="44"/>
      <c r="K100" s="44"/>
      <c r="L100" s="44"/>
      <c r="M100" s="44"/>
      <c r="P100" s="160"/>
    </row>
    <row r="101" spans="2:18" x14ac:dyDescent="0.25">
      <c r="B101" s="42"/>
      <c r="C101" s="42"/>
      <c r="D101" s="42"/>
      <c r="E101" s="42"/>
      <c r="F101" s="42"/>
      <c r="G101" s="43"/>
      <c r="H101" s="43"/>
      <c r="I101" s="44"/>
      <c r="J101" s="44"/>
      <c r="K101" s="44"/>
      <c r="L101" s="44"/>
      <c r="M101" s="44"/>
      <c r="P101" s="160"/>
    </row>
    <row r="102" spans="2:18" x14ac:dyDescent="0.25">
      <c r="B102" s="42"/>
      <c r="C102" s="42"/>
      <c r="D102" s="42"/>
      <c r="E102" s="42"/>
      <c r="F102" s="42"/>
      <c r="G102" s="43"/>
      <c r="H102" s="43"/>
      <c r="I102" s="44"/>
      <c r="J102" s="44"/>
      <c r="K102" s="44"/>
      <c r="L102" s="44"/>
      <c r="M102" s="44"/>
      <c r="P102" s="160"/>
    </row>
    <row r="103" spans="2:18" x14ac:dyDescent="0.25">
      <c r="B103" s="42"/>
      <c r="C103" s="42"/>
      <c r="D103" s="42"/>
      <c r="E103" s="42"/>
      <c r="F103" s="42"/>
      <c r="G103" s="43"/>
      <c r="H103" s="43"/>
      <c r="I103" s="44"/>
      <c r="J103" s="44"/>
      <c r="K103" s="44"/>
      <c r="L103" s="44"/>
      <c r="M103" s="44"/>
      <c r="N103" s="44"/>
      <c r="O103" s="44"/>
      <c r="P103" s="160"/>
      <c r="Q103" s="42"/>
      <c r="R103" s="42"/>
    </row>
    <row r="104" spans="2:18" x14ac:dyDescent="0.25">
      <c r="B104" s="42"/>
      <c r="C104" s="42"/>
      <c r="D104" s="42"/>
      <c r="E104" s="42"/>
      <c r="F104" s="42"/>
      <c r="G104" s="43"/>
      <c r="H104" s="43"/>
      <c r="I104" s="44"/>
      <c r="J104" s="44"/>
      <c r="K104" s="44"/>
      <c r="L104" s="44"/>
      <c r="M104" s="44"/>
      <c r="N104" s="44"/>
      <c r="O104" s="44"/>
      <c r="P104" s="161" t="s">
        <v>314</v>
      </c>
      <c r="Q104" s="42"/>
      <c r="R104" s="42"/>
    </row>
    <row r="105" spans="2:18" x14ac:dyDescent="0.25">
      <c r="B105" s="42"/>
      <c r="C105" s="42"/>
      <c r="D105" s="42"/>
      <c r="E105" s="42"/>
      <c r="F105" s="42"/>
      <c r="G105" s="43"/>
      <c r="H105" s="43"/>
      <c r="I105" s="44"/>
      <c r="J105" s="44"/>
      <c r="K105" s="44"/>
      <c r="L105" s="44"/>
      <c r="M105" s="44"/>
      <c r="N105" s="44"/>
      <c r="O105" s="44"/>
      <c r="P105" s="162" t="s">
        <v>305</v>
      </c>
      <c r="Q105" s="42"/>
      <c r="R105" s="42"/>
    </row>
    <row r="106" spans="2:18" x14ac:dyDescent="0.25">
      <c r="B106" s="42"/>
      <c r="C106" s="42"/>
      <c r="D106" s="42"/>
      <c r="E106" s="42"/>
      <c r="F106" s="42"/>
      <c r="G106" s="43"/>
      <c r="H106" s="43"/>
      <c r="I106" s="44"/>
      <c r="J106" s="44"/>
      <c r="K106" s="44"/>
      <c r="L106" s="44"/>
      <c r="M106" s="44"/>
      <c r="N106" s="44"/>
      <c r="O106" s="44"/>
      <c r="P106" s="162" t="s">
        <v>315</v>
      </c>
      <c r="Q106" s="42"/>
      <c r="R106" s="42"/>
    </row>
    <row r="107" spans="2:18" x14ac:dyDescent="0.25">
      <c r="B107" s="42"/>
      <c r="C107" s="42"/>
      <c r="D107" s="42"/>
      <c r="E107" s="42"/>
      <c r="F107" s="42"/>
      <c r="G107" s="43"/>
      <c r="H107" s="43"/>
      <c r="I107" s="44"/>
      <c r="J107" s="44"/>
      <c r="K107" s="44"/>
      <c r="L107" s="44"/>
      <c r="M107" s="44"/>
      <c r="N107" s="44"/>
      <c r="O107" s="44"/>
      <c r="P107" s="42"/>
      <c r="Q107" s="42"/>
      <c r="R107" s="42"/>
    </row>
    <row r="108" spans="2:18" x14ac:dyDescent="0.25">
      <c r="B108" s="42"/>
      <c r="C108" s="42"/>
      <c r="D108" s="42"/>
      <c r="E108" s="42"/>
      <c r="F108" s="42"/>
      <c r="G108" s="43"/>
      <c r="H108" s="43"/>
      <c r="I108" s="44"/>
      <c r="J108" s="44"/>
      <c r="K108" s="44"/>
      <c r="L108" s="44"/>
      <c r="M108" s="44"/>
      <c r="N108" s="44"/>
      <c r="O108" s="44"/>
      <c r="P108" s="42"/>
      <c r="Q108" s="42"/>
      <c r="R108" s="42"/>
    </row>
    <row r="109" spans="2:18" x14ac:dyDescent="0.25">
      <c r="B109" s="42"/>
      <c r="C109" s="42"/>
      <c r="D109" s="42"/>
      <c r="E109" s="42"/>
      <c r="F109" s="42"/>
      <c r="G109" s="43"/>
      <c r="H109" s="43"/>
      <c r="I109" s="44"/>
      <c r="J109" s="44"/>
      <c r="K109" s="44"/>
      <c r="L109" s="44"/>
      <c r="M109" s="44"/>
      <c r="N109" s="44"/>
      <c r="O109" s="44"/>
    </row>
    <row r="110" spans="2:18" x14ac:dyDescent="0.25">
      <c r="B110" s="42"/>
      <c r="C110" s="42"/>
      <c r="D110" s="42"/>
      <c r="E110" s="42"/>
      <c r="F110" s="42"/>
      <c r="G110" s="43"/>
      <c r="H110" s="43"/>
      <c r="I110" s="44"/>
      <c r="J110" s="44"/>
      <c r="K110" s="44"/>
      <c r="L110" s="44"/>
      <c r="M110" s="44"/>
      <c r="N110" s="44"/>
      <c r="O110" s="44"/>
      <c r="P110" s="55">
        <f>SUM(P53:P96)</f>
        <v>716</v>
      </c>
      <c r="Q110" s="55"/>
      <c r="R110" s="55">
        <f>SUM(R53:R96)</f>
        <v>19.120822012599497</v>
      </c>
    </row>
    <row r="111" spans="2:18" x14ac:dyDescent="0.25">
      <c r="N111" s="44"/>
      <c r="O111" s="44"/>
      <c r="P111" s="42"/>
      <c r="Q111" s="42"/>
      <c r="R111" s="42"/>
    </row>
    <row r="112" spans="2:18" x14ac:dyDescent="0.25">
      <c r="N112" s="44"/>
      <c r="O112" s="44"/>
      <c r="P112" s="42"/>
      <c r="Q112" s="42"/>
      <c r="R112" s="42"/>
    </row>
    <row r="113" spans="14:19" x14ac:dyDescent="0.25">
      <c r="N113" s="44"/>
      <c r="O113" s="44"/>
      <c r="P113" s="42"/>
      <c r="Q113" s="42"/>
      <c r="R113" s="42"/>
    </row>
    <row r="114" spans="14:19" x14ac:dyDescent="0.25">
      <c r="S114" s="30">
        <v>100000</v>
      </c>
    </row>
  </sheetData>
  <mergeCells count="33">
    <mergeCell ref="G96:H96"/>
    <mergeCell ref="M6:O7"/>
    <mergeCell ref="Q6:R7"/>
    <mergeCell ref="J6:J8"/>
    <mergeCell ref="G86:H86"/>
    <mergeCell ref="G48:H48"/>
    <mergeCell ref="G15:H15"/>
    <mergeCell ref="G43:H43"/>
    <mergeCell ref="B47:F47"/>
    <mergeCell ref="G47:H47"/>
    <mergeCell ref="G92:H92"/>
    <mergeCell ref="G81:H81"/>
    <mergeCell ref="G12:H12"/>
    <mergeCell ref="G14:H14"/>
    <mergeCell ref="G16:H16"/>
    <mergeCell ref="B24:F24"/>
    <mergeCell ref="G24:H24"/>
    <mergeCell ref="B64:F64"/>
    <mergeCell ref="G64:H64"/>
    <mergeCell ref="B85:F85"/>
    <mergeCell ref="G85:H85"/>
    <mergeCell ref="B9:F9"/>
    <mergeCell ref="G9:H9"/>
    <mergeCell ref="G11:H11"/>
    <mergeCell ref="B2:R2"/>
    <mergeCell ref="B3:R3"/>
    <mergeCell ref="B4:R4"/>
    <mergeCell ref="B6:F8"/>
    <mergeCell ref="G6:H8"/>
    <mergeCell ref="I6:I8"/>
    <mergeCell ref="K6:K8"/>
    <mergeCell ref="L6:L8"/>
    <mergeCell ref="P6:P8"/>
  </mergeCells>
  <pageMargins left="1.4" right="0.27559055118110237" top="0.42" bottom="0.43" header="0.31496062992125984" footer="0.31496062992125984"/>
  <pageSetup paperSize="5" scale="79" orientation="landscape" r:id="rId1"/>
  <rowBreaks count="4" manualBreakCount="4">
    <brk id="22" min="1" max="17" man="1"/>
    <brk id="45" min="1" max="17" man="1"/>
    <brk id="62" min="1" max="17" man="1"/>
    <brk id="83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view="pageBreakPreview" zoomScale="96" zoomScaleNormal="100" zoomScaleSheetLayoutView="96" workbookViewId="0">
      <selection activeCell="P9" sqref="P9"/>
    </sheetView>
  </sheetViews>
  <sheetFormatPr defaultRowHeight="15" x14ac:dyDescent="0.25"/>
  <cols>
    <col min="3" max="3" width="30.28515625" customWidth="1"/>
    <col min="4" max="4" width="8.42578125" customWidth="1"/>
  </cols>
  <sheetData>
    <row r="2" spans="2:14" x14ac:dyDescent="0.25">
      <c r="B2" s="365" t="s">
        <v>414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2:14" x14ac:dyDescent="0.25">
      <c r="B3" s="365" t="s">
        <v>358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</row>
    <row r="4" spans="2:14" x14ac:dyDescent="0.25">
      <c r="B4" s="365" t="s">
        <v>352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2:14" ht="17.25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5.75" thickTop="1" x14ac:dyDescent="0.25">
      <c r="B6" s="429" t="s">
        <v>359</v>
      </c>
      <c r="C6" s="431" t="s">
        <v>360</v>
      </c>
      <c r="D6" s="431" t="s">
        <v>361</v>
      </c>
      <c r="E6" s="431" t="s">
        <v>362</v>
      </c>
      <c r="F6" s="433" t="s">
        <v>363</v>
      </c>
      <c r="G6" s="433"/>
      <c r="H6" s="433"/>
      <c r="I6" s="433"/>
      <c r="J6" s="434" t="s">
        <v>364</v>
      </c>
      <c r="K6" s="435"/>
      <c r="L6" s="435"/>
      <c r="M6" s="189" t="s">
        <v>365</v>
      </c>
      <c r="N6" s="427" t="s">
        <v>366</v>
      </c>
    </row>
    <row r="7" spans="2:14" ht="45" x14ac:dyDescent="0.25">
      <c r="B7" s="430"/>
      <c r="C7" s="432"/>
      <c r="D7" s="432"/>
      <c r="E7" s="432"/>
      <c r="F7" s="284" t="s">
        <v>384</v>
      </c>
      <c r="G7" s="284" t="s">
        <v>385</v>
      </c>
      <c r="H7" s="284" t="s">
        <v>386</v>
      </c>
      <c r="I7" s="284" t="s">
        <v>387</v>
      </c>
      <c r="J7" s="284" t="s">
        <v>384</v>
      </c>
      <c r="K7" s="284" t="s">
        <v>385</v>
      </c>
      <c r="L7" s="284" t="s">
        <v>386</v>
      </c>
      <c r="M7" s="284" t="s">
        <v>387</v>
      </c>
      <c r="N7" s="428"/>
    </row>
    <row r="8" spans="2:14" ht="15.75" thickBot="1" x14ac:dyDescent="0.3">
      <c r="B8" s="285">
        <v>1</v>
      </c>
      <c r="C8" s="286">
        <v>2</v>
      </c>
      <c r="D8" s="286">
        <v>3</v>
      </c>
      <c r="E8" s="286">
        <v>4</v>
      </c>
      <c r="F8" s="286">
        <v>5</v>
      </c>
      <c r="G8" s="286">
        <v>6</v>
      </c>
      <c r="H8" s="286">
        <v>7</v>
      </c>
      <c r="I8" s="286">
        <v>8</v>
      </c>
      <c r="J8" s="286">
        <v>9</v>
      </c>
      <c r="K8" s="286">
        <v>10</v>
      </c>
      <c r="L8" s="286">
        <v>11</v>
      </c>
      <c r="M8" s="286">
        <v>13</v>
      </c>
      <c r="N8" s="287">
        <v>14</v>
      </c>
    </row>
    <row r="9" spans="2:14" x14ac:dyDescent="0.25">
      <c r="B9" s="288"/>
      <c r="C9" s="293"/>
      <c r="D9" s="289"/>
      <c r="E9" s="290"/>
      <c r="F9" s="291"/>
      <c r="G9" s="291"/>
      <c r="H9" s="291"/>
      <c r="I9" s="291"/>
      <c r="J9" s="291"/>
      <c r="K9" s="291"/>
      <c r="L9" s="291"/>
      <c r="M9" s="291"/>
      <c r="N9" s="292"/>
    </row>
    <row r="10" spans="2:14" x14ac:dyDescent="0.25">
      <c r="B10" s="300" t="s">
        <v>3</v>
      </c>
      <c r="C10" s="297" t="s">
        <v>264</v>
      </c>
      <c r="D10" s="301"/>
      <c r="E10" s="302" t="s">
        <v>372</v>
      </c>
      <c r="F10" s="303">
        <v>0</v>
      </c>
      <c r="G10" s="303">
        <v>0</v>
      </c>
      <c r="H10" s="304" t="s">
        <v>389</v>
      </c>
      <c r="I10" s="304" t="s">
        <v>389</v>
      </c>
      <c r="J10" s="303">
        <v>0</v>
      </c>
      <c r="K10" s="303">
        <v>0</v>
      </c>
      <c r="L10" s="304" t="s">
        <v>389</v>
      </c>
      <c r="M10" s="304" t="s">
        <v>389</v>
      </c>
      <c r="N10" s="305"/>
    </row>
    <row r="11" spans="2:14" x14ac:dyDescent="0.25">
      <c r="B11" s="300" t="s">
        <v>4</v>
      </c>
      <c r="C11" s="295" t="s">
        <v>248</v>
      </c>
      <c r="D11" s="301"/>
      <c r="E11" s="302" t="s">
        <v>373</v>
      </c>
      <c r="F11" s="303">
        <v>0</v>
      </c>
      <c r="G11" s="303">
        <v>0</v>
      </c>
      <c r="H11" s="304" t="s">
        <v>389</v>
      </c>
      <c r="I11" s="304" t="s">
        <v>389</v>
      </c>
      <c r="J11" s="303">
        <v>0</v>
      </c>
      <c r="K11" s="303">
        <v>0</v>
      </c>
      <c r="L11" s="304" t="s">
        <v>389</v>
      </c>
      <c r="M11" s="304" t="s">
        <v>389</v>
      </c>
      <c r="N11" s="305"/>
    </row>
    <row r="12" spans="2:14" ht="22.5" x14ac:dyDescent="0.25">
      <c r="B12" s="300" t="s">
        <v>42</v>
      </c>
      <c r="C12" s="296" t="s">
        <v>367</v>
      </c>
      <c r="D12" s="301"/>
      <c r="E12" s="302" t="s">
        <v>374</v>
      </c>
      <c r="F12" s="303">
        <v>0</v>
      </c>
      <c r="G12" s="303">
        <v>0</v>
      </c>
      <c r="H12" s="303" t="s">
        <v>390</v>
      </c>
      <c r="I12" s="303" t="s">
        <v>394</v>
      </c>
      <c r="J12" s="303">
        <v>0</v>
      </c>
      <c r="K12" s="303">
        <v>0</v>
      </c>
      <c r="L12" s="303" t="s">
        <v>390</v>
      </c>
      <c r="M12" s="303" t="s">
        <v>394</v>
      </c>
      <c r="N12" s="305"/>
    </row>
    <row r="13" spans="2:14" ht="22.5" x14ac:dyDescent="0.25">
      <c r="B13" s="300" t="s">
        <v>43</v>
      </c>
      <c r="C13" s="299" t="s">
        <v>262</v>
      </c>
      <c r="D13" s="301"/>
      <c r="E13" s="306">
        <v>1</v>
      </c>
      <c r="F13" s="303">
        <v>0</v>
      </c>
      <c r="G13" s="303">
        <v>0</v>
      </c>
      <c r="H13" s="307">
        <v>1</v>
      </c>
      <c r="I13" s="307">
        <v>1</v>
      </c>
      <c r="J13" s="303">
        <v>0</v>
      </c>
      <c r="K13" s="303">
        <v>0</v>
      </c>
      <c r="L13" s="307">
        <v>1</v>
      </c>
      <c r="M13" s="307">
        <v>1</v>
      </c>
      <c r="N13" s="305"/>
    </row>
    <row r="14" spans="2:14" ht="22.5" x14ac:dyDescent="0.25">
      <c r="B14" s="300" t="s">
        <v>44</v>
      </c>
      <c r="C14" s="299" t="s">
        <v>375</v>
      </c>
      <c r="D14" s="301"/>
      <c r="E14" s="306" t="s">
        <v>377</v>
      </c>
      <c r="F14" s="303">
        <v>0</v>
      </c>
      <c r="G14" s="303">
        <v>0</v>
      </c>
      <c r="H14" s="303">
        <v>0</v>
      </c>
      <c r="I14" s="303" t="s">
        <v>174</v>
      </c>
      <c r="J14" s="303">
        <v>0</v>
      </c>
      <c r="K14" s="303">
        <v>0</v>
      </c>
      <c r="L14" s="303">
        <v>0</v>
      </c>
      <c r="M14" s="303" t="s">
        <v>174</v>
      </c>
      <c r="N14" s="305"/>
    </row>
    <row r="15" spans="2:14" x14ac:dyDescent="0.25">
      <c r="B15" s="300" t="s">
        <v>45</v>
      </c>
      <c r="C15" s="299" t="s">
        <v>368</v>
      </c>
      <c r="D15" s="301"/>
      <c r="E15" s="302" t="s">
        <v>376</v>
      </c>
      <c r="F15" s="303">
        <v>0</v>
      </c>
      <c r="G15" s="303">
        <v>0</v>
      </c>
      <c r="H15" s="303" t="s">
        <v>391</v>
      </c>
      <c r="I15" s="303" t="s">
        <v>395</v>
      </c>
      <c r="J15" s="303">
        <v>0</v>
      </c>
      <c r="K15" s="303">
        <v>0</v>
      </c>
      <c r="L15" s="303" t="s">
        <v>392</v>
      </c>
      <c r="M15" s="303" t="s">
        <v>395</v>
      </c>
      <c r="N15" s="305"/>
    </row>
    <row r="16" spans="2:14" ht="22.5" x14ac:dyDescent="0.25">
      <c r="B16" s="300" t="s">
        <v>50</v>
      </c>
      <c r="C16" s="299" t="s">
        <v>378</v>
      </c>
      <c r="D16" s="301"/>
      <c r="E16" s="302" t="s">
        <v>379</v>
      </c>
      <c r="F16" s="303">
        <v>0</v>
      </c>
      <c r="G16" s="303">
        <v>0</v>
      </c>
      <c r="H16" s="303">
        <v>0</v>
      </c>
      <c r="I16" s="303" t="s">
        <v>173</v>
      </c>
      <c r="J16" s="303">
        <v>0</v>
      </c>
      <c r="K16" s="303">
        <v>0</v>
      </c>
      <c r="L16" s="303">
        <v>0</v>
      </c>
      <c r="M16" s="303" t="s">
        <v>173</v>
      </c>
      <c r="N16" s="305"/>
    </row>
    <row r="17" spans="2:14" ht="22.5" x14ac:dyDescent="0.25">
      <c r="B17" s="300" t="s">
        <v>51</v>
      </c>
      <c r="C17" s="296" t="s">
        <v>369</v>
      </c>
      <c r="D17" s="301"/>
      <c r="E17" s="306">
        <v>1</v>
      </c>
      <c r="F17" s="303">
        <v>0</v>
      </c>
      <c r="G17" s="303">
        <v>0</v>
      </c>
      <c r="H17" s="307">
        <v>1</v>
      </c>
      <c r="I17" s="307">
        <v>1</v>
      </c>
      <c r="J17" s="303">
        <v>0</v>
      </c>
      <c r="K17" s="303">
        <v>0</v>
      </c>
      <c r="L17" s="307">
        <v>1</v>
      </c>
      <c r="M17" s="307">
        <v>1</v>
      </c>
      <c r="N17" s="305"/>
    </row>
    <row r="18" spans="2:14" x14ac:dyDescent="0.25">
      <c r="B18" s="300" t="s">
        <v>52</v>
      </c>
      <c r="C18" s="296" t="s">
        <v>370</v>
      </c>
      <c r="D18" s="301"/>
      <c r="E18" s="302" t="s">
        <v>380</v>
      </c>
      <c r="F18" s="303">
        <v>0</v>
      </c>
      <c r="G18" s="303">
        <v>0</v>
      </c>
      <c r="H18" s="303" t="s">
        <v>388</v>
      </c>
      <c r="I18" s="303" t="s">
        <v>388</v>
      </c>
      <c r="J18" s="303">
        <v>0</v>
      </c>
      <c r="K18" s="303">
        <v>0</v>
      </c>
      <c r="L18" s="303" t="s">
        <v>388</v>
      </c>
      <c r="M18" s="303" t="s">
        <v>388</v>
      </c>
      <c r="N18" s="305"/>
    </row>
    <row r="19" spans="2:14" x14ac:dyDescent="0.25">
      <c r="B19" s="300" t="s">
        <v>35</v>
      </c>
      <c r="C19" s="296" t="s">
        <v>350</v>
      </c>
      <c r="D19" s="301"/>
      <c r="E19" s="302" t="s">
        <v>381</v>
      </c>
      <c r="F19" s="303">
        <v>0</v>
      </c>
      <c r="G19" s="303">
        <v>0</v>
      </c>
      <c r="H19" s="303">
        <v>0</v>
      </c>
      <c r="I19" s="303">
        <v>0</v>
      </c>
      <c r="J19" s="303">
        <v>0</v>
      </c>
      <c r="K19" s="303">
        <v>0</v>
      </c>
      <c r="L19" s="303">
        <v>0</v>
      </c>
      <c r="M19" s="303">
        <v>0</v>
      </c>
      <c r="N19" s="305"/>
    </row>
    <row r="20" spans="2:14" x14ac:dyDescent="0.25">
      <c r="B20" s="300" t="s">
        <v>73</v>
      </c>
      <c r="C20" s="296" t="s">
        <v>382</v>
      </c>
      <c r="D20" s="301"/>
      <c r="E20" s="302" t="s">
        <v>383</v>
      </c>
      <c r="F20" s="303">
        <v>0</v>
      </c>
      <c r="G20" s="303">
        <v>0</v>
      </c>
      <c r="H20" s="303">
        <v>0</v>
      </c>
      <c r="I20" s="303" t="s">
        <v>80</v>
      </c>
      <c r="J20" s="303">
        <v>0</v>
      </c>
      <c r="K20" s="303">
        <v>0</v>
      </c>
      <c r="L20" s="303">
        <v>0</v>
      </c>
      <c r="M20" s="303" t="s">
        <v>80</v>
      </c>
      <c r="N20" s="305"/>
    </row>
    <row r="21" spans="2:14" ht="22.5" x14ac:dyDescent="0.25">
      <c r="B21" s="300" t="s">
        <v>58</v>
      </c>
      <c r="C21" s="296" t="s">
        <v>371</v>
      </c>
      <c r="D21" s="301"/>
      <c r="E21" s="302" t="s">
        <v>130</v>
      </c>
      <c r="F21" s="303">
        <v>0</v>
      </c>
      <c r="G21" s="303">
        <v>0</v>
      </c>
      <c r="H21" s="303" t="s">
        <v>80</v>
      </c>
      <c r="I21" s="303" t="s">
        <v>80</v>
      </c>
      <c r="J21" s="303">
        <v>0</v>
      </c>
      <c r="K21" s="303">
        <v>0</v>
      </c>
      <c r="L21" s="303" t="s">
        <v>393</v>
      </c>
      <c r="M21" s="303" t="s">
        <v>80</v>
      </c>
      <c r="N21" s="305"/>
    </row>
    <row r="22" spans="2:14" x14ac:dyDescent="0.25">
      <c r="B22" s="300" t="s">
        <v>74</v>
      </c>
      <c r="C22" s="296" t="s">
        <v>282</v>
      </c>
      <c r="D22" s="301"/>
      <c r="E22" s="306">
        <v>0.7</v>
      </c>
      <c r="F22" s="303">
        <v>0</v>
      </c>
      <c r="G22" s="303">
        <v>0</v>
      </c>
      <c r="H22" s="307">
        <v>0.5</v>
      </c>
      <c r="I22" s="307">
        <v>0.55000000000000004</v>
      </c>
      <c r="J22" s="303">
        <v>0</v>
      </c>
      <c r="K22" s="303">
        <v>0</v>
      </c>
      <c r="L22" s="308">
        <v>0.54110000000000003</v>
      </c>
      <c r="M22" s="307">
        <v>0.55000000000000004</v>
      </c>
      <c r="N22" s="305"/>
    </row>
    <row r="23" spans="2:14" ht="15.75" thickBot="1" x14ac:dyDescent="0.3">
      <c r="B23" s="309"/>
      <c r="C23" s="310"/>
      <c r="D23" s="311"/>
      <c r="E23" s="312"/>
      <c r="F23" s="313"/>
      <c r="G23" s="313"/>
      <c r="H23" s="313"/>
      <c r="I23" s="314"/>
      <c r="J23" s="313"/>
      <c r="K23" s="313"/>
      <c r="L23" s="313"/>
      <c r="M23" s="314"/>
      <c r="N23" s="315"/>
    </row>
    <row r="24" spans="2:14" ht="15.75" thickTop="1" x14ac:dyDescent="0.25">
      <c r="C24" s="294"/>
    </row>
    <row r="25" spans="2:14" x14ac:dyDescent="0.25">
      <c r="C25" s="294"/>
    </row>
    <row r="26" spans="2:14" x14ac:dyDescent="0.25">
      <c r="C26" s="294"/>
    </row>
    <row r="27" spans="2:14" x14ac:dyDescent="0.25">
      <c r="C27" s="294"/>
    </row>
    <row r="28" spans="2:14" x14ac:dyDescent="0.25">
      <c r="C28" s="294"/>
    </row>
    <row r="29" spans="2:14" x14ac:dyDescent="0.25">
      <c r="C29" s="294"/>
    </row>
    <row r="30" spans="2:14" x14ac:dyDescent="0.25">
      <c r="C30" s="294"/>
    </row>
    <row r="31" spans="2:14" x14ac:dyDescent="0.25">
      <c r="C31" s="294"/>
    </row>
    <row r="32" spans="2:14" x14ac:dyDescent="0.25">
      <c r="C32" s="298"/>
    </row>
  </sheetData>
  <mergeCells count="10">
    <mergeCell ref="B2:N2"/>
    <mergeCell ref="B3:N3"/>
    <mergeCell ref="B4:N4"/>
    <mergeCell ref="N6:N7"/>
    <mergeCell ref="B6:B7"/>
    <mergeCell ref="C6:C7"/>
    <mergeCell ref="D6:D7"/>
    <mergeCell ref="E6:E7"/>
    <mergeCell ref="F6:I6"/>
    <mergeCell ref="J6:L6"/>
  </mergeCells>
  <pageMargins left="1.95" right="0.46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Reviu RKPD</vt:lpstr>
      <vt:lpstr>Rumusan Program ok (2)</vt:lpstr>
      <vt:lpstr>Rekap Evaluasi okkk</vt:lpstr>
      <vt:lpstr>P.Kinerja</vt:lpstr>
      <vt:lpstr>P.Kinerja!Print_Area</vt:lpstr>
      <vt:lpstr>'Rekap Evaluasi okkk'!Print_Area</vt:lpstr>
      <vt:lpstr>'Reviu RKPD'!Print_Area</vt:lpstr>
      <vt:lpstr>'Rumusan Program ok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nurjannah</dc:creator>
  <cp:lastModifiedBy>ismail - [2010]</cp:lastModifiedBy>
  <cp:lastPrinted>2015-09-01T03:23:24Z</cp:lastPrinted>
  <dcterms:created xsi:type="dcterms:W3CDTF">2011-04-08T03:26:07Z</dcterms:created>
  <dcterms:modified xsi:type="dcterms:W3CDTF">2016-03-02T00:26:31Z</dcterms:modified>
</cp:coreProperties>
</file>